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75" yWindow="15" windowWidth="7770" windowHeight="7950"/>
  </bookViews>
  <sheets>
    <sheet name="II Religious  Vali South" sheetId="1" r:id="rId1"/>
    <sheet name="III Ethnic Vali South" sheetId="2" r:id="rId2"/>
    <sheet name="IV Populatio Vali South" sheetId="3" r:id="rId3"/>
    <sheet name="V Age and Sex Wise Popu" sheetId="5" r:id="rId4"/>
    <sheet name="Population Adding&amp; Deletion (2)" sheetId="8" r:id="rId5"/>
    <sheet name="Population Size (4)" sheetId="9" r:id="rId6"/>
    <sheet name="Reason for the deviation" sheetId="7" r:id="rId7"/>
    <sheet name="Sheet1" sheetId="10" r:id="rId8"/>
  </sheets>
  <definedNames>
    <definedName name="_xlnm._FilterDatabase" localSheetId="4" hidden="1">'Population Adding&amp; Deletion (2)'!$A$7:$AU$38</definedName>
  </definedNames>
  <calcPr calcId="125725"/>
</workbook>
</file>

<file path=xl/calcChain.xml><?xml version="1.0" encoding="utf-8"?>
<calcChain xmlns="http://schemas.openxmlformats.org/spreadsheetml/2006/main">
  <c r="AD6" i="3"/>
  <c r="AD7"/>
  <c r="AD11"/>
  <c r="AD12"/>
  <c r="AD13"/>
  <c r="AD14"/>
  <c r="AD15"/>
  <c r="AD16"/>
  <c r="AD17"/>
  <c r="AD23"/>
  <c r="AD24"/>
  <c r="AD25"/>
  <c r="AD26"/>
  <c r="AD27"/>
  <c r="AD28"/>
  <c r="AD30"/>
  <c r="AD31"/>
  <c r="AD32"/>
  <c r="AD33"/>
  <c r="AD34"/>
  <c r="AD5"/>
  <c r="AC6"/>
  <c r="AC7"/>
  <c r="AC11"/>
  <c r="AC12"/>
  <c r="AC13"/>
  <c r="AC14"/>
  <c r="AC15"/>
  <c r="AC16"/>
  <c r="AC17"/>
  <c r="AC18"/>
  <c r="AC21"/>
  <c r="AC23"/>
  <c r="AC24"/>
  <c r="AC25"/>
  <c r="AC26"/>
  <c r="AC27"/>
  <c r="AC28"/>
  <c r="AC30"/>
  <c r="AC31"/>
  <c r="AC32"/>
  <c r="AC33"/>
  <c r="AC34"/>
  <c r="AC5"/>
  <c r="AB6"/>
  <c r="AB7"/>
  <c r="AB8"/>
  <c r="AB11"/>
  <c r="AB12"/>
  <c r="AB13"/>
  <c r="AB14"/>
  <c r="AB15"/>
  <c r="AB16"/>
  <c r="AB17"/>
  <c r="AB22"/>
  <c r="AB23"/>
  <c r="AB24"/>
  <c r="AB25"/>
  <c r="AB26"/>
  <c r="AB27"/>
  <c r="AB28"/>
  <c r="AB30"/>
  <c r="AB31"/>
  <c r="AB32"/>
  <c r="AB33"/>
  <c r="AB34"/>
  <c r="AB5"/>
  <c r="AA6"/>
  <c r="AA7"/>
  <c r="AA8"/>
  <c r="AA9"/>
  <c r="AA11"/>
  <c r="AA12"/>
  <c r="AA13"/>
  <c r="AA14"/>
  <c r="AA15"/>
  <c r="AA16"/>
  <c r="AA17"/>
  <c r="AA18"/>
  <c r="AA23"/>
  <c r="AA24"/>
  <c r="AA25"/>
  <c r="AA26"/>
  <c r="AA27"/>
  <c r="AA28"/>
  <c r="AA30"/>
  <c r="AA31"/>
  <c r="AA32"/>
  <c r="AA33"/>
  <c r="AA34"/>
  <c r="AA5"/>
  <c r="R5"/>
  <c r="H5" i="7"/>
  <c r="G5"/>
  <c r="F7" i="1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S23" i="2"/>
  <c r="O20"/>
  <c r="R6" i="3"/>
  <c r="AM34" i="5"/>
  <c r="P10" i="3" l="1"/>
  <c r="AA10" s="1"/>
  <c r="G10"/>
  <c r="K9" i="1"/>
  <c r="O25" i="3"/>
  <c r="C19" i="9"/>
  <c r="C18"/>
  <c r="D22" i="5" l="1"/>
  <c r="F11" i="2"/>
  <c r="W9"/>
  <c r="K19" i="3"/>
  <c r="K20"/>
  <c r="K21"/>
  <c r="K22"/>
  <c r="K23"/>
  <c r="K24"/>
  <c r="K25"/>
  <c r="K26"/>
  <c r="K27"/>
  <c r="K28"/>
  <c r="K29"/>
  <c r="K30"/>
  <c r="K31"/>
  <c r="K32"/>
  <c r="K33"/>
  <c r="K34"/>
  <c r="K15" i="2"/>
  <c r="M33" i="9"/>
  <c r="L33"/>
  <c r="K33"/>
  <c r="J33"/>
  <c r="I33"/>
  <c r="H33"/>
  <c r="G33"/>
  <c r="F33"/>
  <c r="E33"/>
  <c r="D32"/>
  <c r="C32"/>
  <c r="N32" s="1"/>
  <c r="D31"/>
  <c r="C31"/>
  <c r="N31" s="1"/>
  <c r="D30"/>
  <c r="C30"/>
  <c r="N30" s="1"/>
  <c r="D29"/>
  <c r="C29"/>
  <c r="N29" s="1"/>
  <c r="D28"/>
  <c r="C28"/>
  <c r="N28" s="1"/>
  <c r="D27"/>
  <c r="C27"/>
  <c r="N27" s="1"/>
  <c r="D26"/>
  <c r="C26"/>
  <c r="N26" s="1"/>
  <c r="D25"/>
  <c r="C25"/>
  <c r="N25" s="1"/>
  <c r="D24"/>
  <c r="C24"/>
  <c r="N24" s="1"/>
  <c r="D23"/>
  <c r="C23"/>
  <c r="N23" s="1"/>
  <c r="D22"/>
  <c r="C22"/>
  <c r="N22" s="1"/>
  <c r="D21"/>
  <c r="C21"/>
  <c r="N21" s="1"/>
  <c r="D20"/>
  <c r="C20"/>
  <c r="N20" s="1"/>
  <c r="D19"/>
  <c r="N19"/>
  <c r="D18"/>
  <c r="N18"/>
  <c r="D17"/>
  <c r="C17"/>
  <c r="N17" s="1"/>
  <c r="D16"/>
  <c r="C16"/>
  <c r="N16" s="1"/>
  <c r="D15"/>
  <c r="C15"/>
  <c r="N15" s="1"/>
  <c r="D14"/>
  <c r="C14"/>
  <c r="N14" s="1"/>
  <c r="D13"/>
  <c r="C13"/>
  <c r="N13" s="1"/>
  <c r="D12"/>
  <c r="C12"/>
  <c r="N12" s="1"/>
  <c r="D11"/>
  <c r="C11"/>
  <c r="N11" s="1"/>
  <c r="D10"/>
  <c r="C10"/>
  <c r="N10" s="1"/>
  <c r="D9"/>
  <c r="C9"/>
  <c r="N9" s="1"/>
  <c r="D8"/>
  <c r="C8"/>
  <c r="N8" s="1"/>
  <c r="D7"/>
  <c r="C7"/>
  <c r="N7" s="1"/>
  <c r="D6"/>
  <c r="C6"/>
  <c r="N6" s="1"/>
  <c r="D5"/>
  <c r="C5"/>
  <c r="N5" s="1"/>
  <c r="D4"/>
  <c r="C4"/>
  <c r="N4" s="1"/>
  <c r="D3"/>
  <c r="O3" s="1"/>
  <c r="C3"/>
  <c r="S20" i="2"/>
  <c r="W20" i="1"/>
  <c r="S20"/>
  <c r="O20"/>
  <c r="K20"/>
  <c r="Y8" i="9" l="1"/>
  <c r="Y20"/>
  <c r="O11"/>
  <c r="Z11" s="1"/>
  <c r="O23"/>
  <c r="Y7"/>
  <c r="Y15"/>
  <c r="Y23"/>
  <c r="O6"/>
  <c r="O10"/>
  <c r="O14"/>
  <c r="O18"/>
  <c r="Z18" s="1"/>
  <c r="O22"/>
  <c r="Z22" s="1"/>
  <c r="O26"/>
  <c r="O30"/>
  <c r="Y4"/>
  <c r="Y16"/>
  <c r="Y32"/>
  <c r="O19"/>
  <c r="Z19" s="1"/>
  <c r="Y11"/>
  <c r="Y19"/>
  <c r="Y27"/>
  <c r="Y31"/>
  <c r="Y6"/>
  <c r="Y10"/>
  <c r="Y14"/>
  <c r="Y18"/>
  <c r="Y22"/>
  <c r="Y26"/>
  <c r="Y30"/>
  <c r="O9"/>
  <c r="O17"/>
  <c r="Y13"/>
  <c r="O5"/>
  <c r="O13"/>
  <c r="O21"/>
  <c r="Z21" s="1"/>
  <c r="O25"/>
  <c r="O29"/>
  <c r="Y5"/>
  <c r="Y9"/>
  <c r="Y17"/>
  <c r="Y21"/>
  <c r="Y25"/>
  <c r="Y29"/>
  <c r="O4"/>
  <c r="O8"/>
  <c r="O12"/>
  <c r="Z12" s="1"/>
  <c r="O16"/>
  <c r="Z16" s="1"/>
  <c r="O20"/>
  <c r="O24"/>
  <c r="O28"/>
  <c r="O32"/>
  <c r="Z32" s="1"/>
  <c r="Y12"/>
  <c r="Y24"/>
  <c r="Y28"/>
  <c r="O7"/>
  <c r="Z7" s="1"/>
  <c r="O15"/>
  <c r="O27"/>
  <c r="O31"/>
  <c r="Z30"/>
  <c r="Z17"/>
  <c r="Z3"/>
  <c r="Z31"/>
  <c r="C33"/>
  <c r="N33" s="1"/>
  <c r="N3"/>
  <c r="Y3" s="1"/>
  <c r="D33"/>
  <c r="K25" i="1"/>
  <c r="K26"/>
  <c r="Z8" i="8"/>
  <c r="G21" i="3"/>
  <c r="G22"/>
  <c r="O25" i="1"/>
  <c r="AM27" i="5"/>
  <c r="K15" i="1"/>
  <c r="AM12" i="5"/>
  <c r="O8" i="3"/>
  <c r="Y38" i="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A37"/>
  <c r="Z37"/>
  <c r="AA36"/>
  <c r="Z36"/>
  <c r="AA35"/>
  <c r="Z35"/>
  <c r="AA34"/>
  <c r="Z34"/>
  <c r="AA33"/>
  <c r="Z33"/>
  <c r="AA32"/>
  <c r="Z32"/>
  <c r="AA31"/>
  <c r="Z31"/>
  <c r="AA30"/>
  <c r="Z30"/>
  <c r="AA29"/>
  <c r="Z29"/>
  <c r="AA28"/>
  <c r="Z28"/>
  <c r="AA27"/>
  <c r="Z27"/>
  <c r="AA26"/>
  <c r="Z26"/>
  <c r="AA25"/>
  <c r="Z25"/>
  <c r="AA24"/>
  <c r="Z24"/>
  <c r="AA23"/>
  <c r="Z23"/>
  <c r="AA22"/>
  <c r="Z22"/>
  <c r="AA21"/>
  <c r="Z21"/>
  <c r="AA20"/>
  <c r="Z20"/>
  <c r="AA19"/>
  <c r="Z19"/>
  <c r="AA18"/>
  <c r="Z18"/>
  <c r="AA17"/>
  <c r="Z17"/>
  <c r="AA16"/>
  <c r="Z16"/>
  <c r="AA15"/>
  <c r="Z15"/>
  <c r="AA14"/>
  <c r="Z14"/>
  <c r="AA13"/>
  <c r="Z13"/>
  <c r="AA12"/>
  <c r="Z12"/>
  <c r="AA11"/>
  <c r="Z11"/>
  <c r="AA10"/>
  <c r="Z10"/>
  <c r="AA9"/>
  <c r="Z9"/>
  <c r="AA8"/>
  <c r="Z8" i="9" l="1"/>
  <c r="Z29"/>
  <c r="Z23"/>
  <c r="Z28"/>
  <c r="Z6"/>
  <c r="Z27"/>
  <c r="Z26"/>
  <c r="Z10"/>
  <c r="Z5"/>
  <c r="O33"/>
  <c r="Z25"/>
  <c r="Z4"/>
  <c r="Z20"/>
  <c r="Z9"/>
  <c r="Z15"/>
  <c r="Z24"/>
  <c r="Z13"/>
  <c r="Z14"/>
  <c r="Y33"/>
  <c r="Z38" i="8"/>
  <c r="AA38"/>
  <c r="D17" i="5"/>
  <c r="D28" i="2"/>
  <c r="S17" i="1"/>
  <c r="D6" i="2"/>
  <c r="Z33" i="9" l="1"/>
  <c r="Q5" i="3"/>
  <c r="P31"/>
  <c r="O22" i="2"/>
  <c r="AM36" i="5"/>
  <c r="E9" i="2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8"/>
  <c r="E7"/>
  <c r="E17" i="1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0" i="2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9"/>
  <c r="D31"/>
  <c r="D32"/>
  <c r="D33"/>
  <c r="D34"/>
  <c r="D35"/>
  <c r="F6"/>
  <c r="F28" i="5"/>
  <c r="S18" i="2"/>
  <c r="O18"/>
  <c r="O10"/>
  <c r="O22" i="3"/>
  <c r="R7"/>
  <c r="R8"/>
  <c r="AC8" s="1"/>
  <c r="R9"/>
  <c r="AC9" s="1"/>
  <c r="R10"/>
  <c r="AC10" s="1"/>
  <c r="R11"/>
  <c r="R12"/>
  <c r="R13"/>
  <c r="R14"/>
  <c r="R15"/>
  <c r="R16"/>
  <c r="R17"/>
  <c r="R18"/>
  <c r="R19"/>
  <c r="AC19" s="1"/>
  <c r="R20"/>
  <c r="AC20" s="1"/>
  <c r="R21"/>
  <c r="R22"/>
  <c r="AC22" s="1"/>
  <c r="R23"/>
  <c r="R24"/>
  <c r="R25"/>
  <c r="R26"/>
  <c r="R27"/>
  <c r="R28"/>
  <c r="R29"/>
  <c r="AC29" s="1"/>
  <c r="R30"/>
  <c r="R31"/>
  <c r="R32"/>
  <c r="R33"/>
  <c r="R34"/>
  <c r="Q6"/>
  <c r="Q7"/>
  <c r="Q8"/>
  <c r="Q9"/>
  <c r="AB9" s="1"/>
  <c r="Q10"/>
  <c r="AB10" s="1"/>
  <c r="Q11"/>
  <c r="Q12"/>
  <c r="Q13"/>
  <c r="Q14"/>
  <c r="Q15"/>
  <c r="Q16"/>
  <c r="Q17"/>
  <c r="Q18"/>
  <c r="AB18" s="1"/>
  <c r="Q19"/>
  <c r="AB19" s="1"/>
  <c r="Q20"/>
  <c r="AB20" s="1"/>
  <c r="Q21"/>
  <c r="AB21" s="1"/>
  <c r="Q22"/>
  <c r="Q23"/>
  <c r="Q24"/>
  <c r="Q25"/>
  <c r="Q26"/>
  <c r="Q27"/>
  <c r="Q28"/>
  <c r="Q29"/>
  <c r="AB29" s="1"/>
  <c r="Q30"/>
  <c r="Q31"/>
  <c r="Q32"/>
  <c r="Q33"/>
  <c r="Q34"/>
  <c r="P6"/>
  <c r="P7"/>
  <c r="P8"/>
  <c r="P9"/>
  <c r="P11"/>
  <c r="P12"/>
  <c r="P13"/>
  <c r="P14"/>
  <c r="P15"/>
  <c r="P16"/>
  <c r="P17"/>
  <c r="P18"/>
  <c r="P19"/>
  <c r="AA19" s="1"/>
  <c r="P20"/>
  <c r="AA20" s="1"/>
  <c r="P21"/>
  <c r="AA21" s="1"/>
  <c r="P22"/>
  <c r="AA22" s="1"/>
  <c r="P23"/>
  <c r="P24"/>
  <c r="P25"/>
  <c r="P26"/>
  <c r="P27"/>
  <c r="P28"/>
  <c r="P29"/>
  <c r="AA29" s="1"/>
  <c r="P30"/>
  <c r="P32"/>
  <c r="P33"/>
  <c r="P34"/>
  <c r="K33" i="1" l="1"/>
  <c r="K15" i="3"/>
  <c r="K16"/>
  <c r="K17"/>
  <c r="K18"/>
  <c r="G19"/>
  <c r="K17" i="2"/>
  <c r="G16" i="3"/>
  <c r="E6" i="2"/>
  <c r="G6" i="3"/>
  <c r="G7"/>
  <c r="G8"/>
  <c r="G9"/>
  <c r="G11"/>
  <c r="G12"/>
  <c r="G13"/>
  <c r="G14"/>
  <c r="G15"/>
  <c r="G17"/>
  <c r="G18"/>
  <c r="G20"/>
  <c r="G23"/>
  <c r="G24"/>
  <c r="G25"/>
  <c r="G26"/>
  <c r="G27"/>
  <c r="G28"/>
  <c r="G29"/>
  <c r="G30"/>
  <c r="G31"/>
  <c r="G32"/>
  <c r="G33"/>
  <c r="G34"/>
  <c r="F7" i="2"/>
  <c r="F8"/>
  <c r="F9"/>
  <c r="F10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D7"/>
  <c r="E7" i="1"/>
  <c r="E8"/>
  <c r="E9"/>
  <c r="E10"/>
  <c r="E11"/>
  <c r="E12"/>
  <c r="E13"/>
  <c r="E14"/>
  <c r="E15"/>
  <c r="E16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F7" i="5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9"/>
  <c r="F30"/>
  <c r="F31"/>
  <c r="F32"/>
  <c r="F33"/>
  <c r="F34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D7"/>
  <c r="D8"/>
  <c r="D9"/>
  <c r="D10"/>
  <c r="D11"/>
  <c r="D12"/>
  <c r="D13"/>
  <c r="D14"/>
  <c r="D15"/>
  <c r="D16"/>
  <c r="D18"/>
  <c r="D19"/>
  <c r="D20"/>
  <c r="D21"/>
  <c r="D23"/>
  <c r="D24"/>
  <c r="D25"/>
  <c r="D26"/>
  <c r="D27"/>
  <c r="D28"/>
  <c r="D29"/>
  <c r="D30"/>
  <c r="D31"/>
  <c r="D32"/>
  <c r="D33"/>
  <c r="D34"/>
  <c r="D35"/>
  <c r="O7" i="3"/>
  <c r="G15" i="1" l="1"/>
  <c r="G28" i="2"/>
  <c r="G9" i="1"/>
  <c r="G26"/>
  <c r="G35"/>
  <c r="G28"/>
  <c r="G30"/>
  <c r="G31"/>
  <c r="G23"/>
  <c r="G24"/>
  <c r="G30" i="2"/>
  <c r="G31"/>
  <c r="G23"/>
  <c r="G32"/>
  <c r="G24"/>
  <c r="G13"/>
  <c r="G18" i="1"/>
  <c r="G13"/>
  <c r="G11" i="2"/>
  <c r="G26"/>
  <c r="G35"/>
  <c r="G15"/>
  <c r="G34" i="1"/>
  <c r="G18" i="2"/>
  <c r="G19"/>
  <c r="G33" i="1"/>
  <c r="G12" i="2"/>
  <c r="G12" i="1"/>
  <c r="G27"/>
  <c r="G14" i="2"/>
  <c r="G14" i="1"/>
  <c r="G16" i="2"/>
  <c r="G16" i="1"/>
  <c r="G27" i="2"/>
  <c r="G7" i="1"/>
  <c r="G7" i="2"/>
  <c r="G10"/>
  <c r="G10" i="1"/>
  <c r="G32"/>
  <c r="G20" i="2"/>
  <c r="G20" i="1"/>
  <c r="G22" i="2"/>
  <c r="G22" i="1"/>
  <c r="G29" i="2"/>
  <c r="G29" i="1"/>
  <c r="G34" i="2"/>
  <c r="G25"/>
  <c r="G25" i="1"/>
  <c r="G21" i="2"/>
  <c r="G21" i="1"/>
  <c r="G19"/>
  <c r="G11"/>
  <c r="G9" i="2"/>
  <c r="G8"/>
  <c r="G8" i="1"/>
  <c r="G17" i="2"/>
  <c r="G17" i="1"/>
  <c r="G33" i="2"/>
  <c r="F35" i="5" l="1"/>
  <c r="W6" i="2"/>
  <c r="S7"/>
  <c r="S8"/>
  <c r="S9"/>
  <c r="S10"/>
  <c r="S11"/>
  <c r="S12"/>
  <c r="S13"/>
  <c r="S14"/>
  <c r="S15"/>
  <c r="S16"/>
  <c r="S17"/>
  <c r="S19"/>
  <c r="S21"/>
  <c r="S22"/>
  <c r="S24"/>
  <c r="S25"/>
  <c r="S26"/>
  <c r="S27"/>
  <c r="S28"/>
  <c r="S29"/>
  <c r="S30"/>
  <c r="S31"/>
  <c r="S32"/>
  <c r="S33"/>
  <c r="S34"/>
  <c r="S35"/>
  <c r="S6"/>
  <c r="O7"/>
  <c r="O8"/>
  <c r="O9"/>
  <c r="O11"/>
  <c r="O12"/>
  <c r="O13"/>
  <c r="O14"/>
  <c r="O15"/>
  <c r="O16"/>
  <c r="O17"/>
  <c r="O19"/>
  <c r="O21"/>
  <c r="O23"/>
  <c r="O24"/>
  <c r="O25"/>
  <c r="O26"/>
  <c r="O27"/>
  <c r="O28"/>
  <c r="O29"/>
  <c r="O30"/>
  <c r="O31"/>
  <c r="O32"/>
  <c r="O33"/>
  <c r="O34"/>
  <c r="O35"/>
  <c r="K7"/>
  <c r="K8"/>
  <c r="K9"/>
  <c r="K10"/>
  <c r="K11"/>
  <c r="K12"/>
  <c r="K13"/>
  <c r="K14"/>
  <c r="K16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6"/>
  <c r="W7" i="1"/>
  <c r="W8"/>
  <c r="W9"/>
  <c r="W10"/>
  <c r="W11"/>
  <c r="W12"/>
  <c r="W13"/>
  <c r="W14"/>
  <c r="W15"/>
  <c r="W16"/>
  <c r="W17"/>
  <c r="W18"/>
  <c r="W19"/>
  <c r="W21"/>
  <c r="W22"/>
  <c r="W23"/>
  <c r="W24"/>
  <c r="W25"/>
  <c r="W26"/>
  <c r="W27"/>
  <c r="W28"/>
  <c r="W29"/>
  <c r="W30"/>
  <c r="W31"/>
  <c r="W32"/>
  <c r="W33"/>
  <c r="W34"/>
  <c r="W35"/>
  <c r="W6"/>
  <c r="S7"/>
  <c r="S8"/>
  <c r="S9"/>
  <c r="S10"/>
  <c r="S11"/>
  <c r="S12"/>
  <c r="S13"/>
  <c r="S14"/>
  <c r="S15"/>
  <c r="S16"/>
  <c r="S18"/>
  <c r="S19"/>
  <c r="S21"/>
  <c r="S22"/>
  <c r="S23"/>
  <c r="S24"/>
  <c r="S25"/>
  <c r="S26"/>
  <c r="S27"/>
  <c r="S28"/>
  <c r="S29"/>
  <c r="S30"/>
  <c r="S31"/>
  <c r="S32"/>
  <c r="S33"/>
  <c r="S34"/>
  <c r="S35"/>
  <c r="O7"/>
  <c r="O8"/>
  <c r="O9"/>
  <c r="O10"/>
  <c r="O11"/>
  <c r="O12"/>
  <c r="O13"/>
  <c r="O14"/>
  <c r="O15"/>
  <c r="O16"/>
  <c r="O17"/>
  <c r="O18"/>
  <c r="O19"/>
  <c r="O21"/>
  <c r="O22"/>
  <c r="O23"/>
  <c r="O24"/>
  <c r="O26"/>
  <c r="O27"/>
  <c r="O28"/>
  <c r="O29"/>
  <c r="O30"/>
  <c r="O31"/>
  <c r="O32"/>
  <c r="O33"/>
  <c r="O34"/>
  <c r="O35"/>
  <c r="K34"/>
  <c r="K35"/>
  <c r="L36"/>
  <c r="K7"/>
  <c r="K8"/>
  <c r="K10"/>
  <c r="K11"/>
  <c r="K12"/>
  <c r="K13"/>
  <c r="K14"/>
  <c r="K16"/>
  <c r="K17"/>
  <c r="K18"/>
  <c r="K19"/>
  <c r="K21"/>
  <c r="K22"/>
  <c r="K23"/>
  <c r="K24"/>
  <c r="K27"/>
  <c r="K28"/>
  <c r="K29"/>
  <c r="K30"/>
  <c r="K31"/>
  <c r="K32"/>
  <c r="G5" i="3" l="1"/>
  <c r="E35"/>
  <c r="AL36" i="5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AM35"/>
  <c r="AM33"/>
  <c r="AM32"/>
  <c r="AM31"/>
  <c r="AM30"/>
  <c r="AM29"/>
  <c r="AM28"/>
  <c r="AM26"/>
  <c r="AM25"/>
  <c r="AM24"/>
  <c r="AM23"/>
  <c r="AM22"/>
  <c r="AM21"/>
  <c r="AM20"/>
  <c r="AM19"/>
  <c r="AM18"/>
  <c r="AM17"/>
  <c r="AM16"/>
  <c r="AM15"/>
  <c r="AM14"/>
  <c r="AM13"/>
  <c r="AM11"/>
  <c r="AM10"/>
  <c r="AM9"/>
  <c r="AM8"/>
  <c r="AM7"/>
  <c r="AM6"/>
  <c r="F6"/>
  <c r="E6"/>
  <c r="D6"/>
  <c r="O6" i="1"/>
  <c r="F36" i="5" l="1"/>
  <c r="E36"/>
  <c r="D36"/>
  <c r="W16" i="2" l="1"/>
  <c r="W36" s="1"/>
  <c r="N35" i="3"/>
  <c r="M35"/>
  <c r="L35"/>
  <c r="J35"/>
  <c r="I35"/>
  <c r="H35"/>
  <c r="F35"/>
  <c r="D35"/>
  <c r="O34"/>
  <c r="O33"/>
  <c r="S33" s="1"/>
  <c r="O32"/>
  <c r="S32" s="1"/>
  <c r="O31"/>
  <c r="O30"/>
  <c r="S30" s="1"/>
  <c r="O29"/>
  <c r="O28"/>
  <c r="S28" s="1"/>
  <c r="O27"/>
  <c r="O26"/>
  <c r="S26" s="1"/>
  <c r="O24"/>
  <c r="S24" s="1"/>
  <c r="O23"/>
  <c r="S22"/>
  <c r="AD22" s="1"/>
  <c r="O21"/>
  <c r="S21" s="1"/>
  <c r="AD21" s="1"/>
  <c r="O20"/>
  <c r="O19"/>
  <c r="S19" s="1"/>
  <c r="AD19" s="1"/>
  <c r="O18"/>
  <c r="S18" s="1"/>
  <c r="AD18" s="1"/>
  <c r="O17"/>
  <c r="S17" s="1"/>
  <c r="O16"/>
  <c r="S16" s="1"/>
  <c r="O15"/>
  <c r="S15" s="1"/>
  <c r="O14"/>
  <c r="K14"/>
  <c r="O13"/>
  <c r="K13"/>
  <c r="O12"/>
  <c r="K12"/>
  <c r="O11"/>
  <c r="K11"/>
  <c r="O10"/>
  <c r="K10"/>
  <c r="O9"/>
  <c r="K9"/>
  <c r="K8"/>
  <c r="S8" s="1"/>
  <c r="AD8" s="1"/>
  <c r="K7"/>
  <c r="S7" s="1"/>
  <c r="O6"/>
  <c r="K6"/>
  <c r="P5"/>
  <c r="O5"/>
  <c r="S5" s="1"/>
  <c r="K5"/>
  <c r="V36" i="2"/>
  <c r="U36"/>
  <c r="T36"/>
  <c r="R36"/>
  <c r="Q36"/>
  <c r="P36"/>
  <c r="N36"/>
  <c r="M36"/>
  <c r="L36"/>
  <c r="J36"/>
  <c r="I36"/>
  <c r="H36"/>
  <c r="O6"/>
  <c r="V36" i="1"/>
  <c r="U36"/>
  <c r="T36"/>
  <c r="R36"/>
  <c r="Q36"/>
  <c r="P36"/>
  <c r="N36"/>
  <c r="M36"/>
  <c r="J36"/>
  <c r="I36"/>
  <c r="H36"/>
  <c r="S6"/>
  <c r="K6"/>
  <c r="F6"/>
  <c r="E6"/>
  <c r="D6"/>
  <c r="F36" l="1"/>
  <c r="S13" i="3"/>
  <c r="K35"/>
  <c r="S14"/>
  <c r="S20"/>
  <c r="AD20" s="1"/>
  <c r="S6"/>
  <c r="S34"/>
  <c r="S11"/>
  <c r="S25"/>
  <c r="S29"/>
  <c r="AD29" s="1"/>
  <c r="S9"/>
  <c r="AD9" s="1"/>
  <c r="S10"/>
  <c r="AD10" s="1"/>
  <c r="S12"/>
  <c r="S23"/>
  <c r="S27"/>
  <c r="S31"/>
  <c r="Q35"/>
  <c r="AB35" s="1"/>
  <c r="D36" i="2"/>
  <c r="P35" i="3"/>
  <c r="AA35" s="1"/>
  <c r="G35"/>
  <c r="R35"/>
  <c r="AC35" s="1"/>
  <c r="S36" i="2"/>
  <c r="K36"/>
  <c r="F36"/>
  <c r="O36" i="1"/>
  <c r="O36" i="2"/>
  <c r="E36"/>
  <c r="E36" i="1"/>
  <c r="S36"/>
  <c r="W36"/>
  <c r="K36"/>
  <c r="D36"/>
  <c r="G6"/>
  <c r="G6" i="2"/>
  <c r="O35" i="3"/>
  <c r="S35" l="1"/>
  <c r="AD35" s="1"/>
  <c r="G36" i="2"/>
  <c r="G36" i="1"/>
</calcChain>
</file>

<file path=xl/sharedStrings.xml><?xml version="1.0" encoding="utf-8"?>
<sst xmlns="http://schemas.openxmlformats.org/spreadsheetml/2006/main" count="646" uniqueCount="202">
  <si>
    <t>Format : II</t>
  </si>
  <si>
    <t>Divisional Secretariat Division : Uduvil</t>
  </si>
  <si>
    <t>S.N</t>
  </si>
  <si>
    <t>GN. No</t>
  </si>
  <si>
    <t>Name of the GN Division</t>
  </si>
  <si>
    <t>Total</t>
  </si>
  <si>
    <t>Hindu</t>
  </si>
  <si>
    <t>Christian</t>
  </si>
  <si>
    <t>Islam</t>
  </si>
  <si>
    <t>Buddhist</t>
  </si>
  <si>
    <t>Families</t>
  </si>
  <si>
    <t>Males</t>
  </si>
  <si>
    <t>Females</t>
  </si>
  <si>
    <t>Members</t>
  </si>
  <si>
    <t>J/182</t>
  </si>
  <si>
    <t>Uduvil South West</t>
  </si>
  <si>
    <t>J/183</t>
  </si>
  <si>
    <t>Uduvil South East</t>
  </si>
  <si>
    <t>J/184</t>
  </si>
  <si>
    <t>Uduvil Centre</t>
  </si>
  <si>
    <t>J/185</t>
  </si>
  <si>
    <t>Uduvil North Centre</t>
  </si>
  <si>
    <t>J/186</t>
  </si>
  <si>
    <t>Uduvil North</t>
  </si>
  <si>
    <t>J/187</t>
  </si>
  <si>
    <t>Sanguvely</t>
  </si>
  <si>
    <t>J/188</t>
  </si>
  <si>
    <t>Inuvil South West</t>
  </si>
  <si>
    <t>J/189</t>
  </si>
  <si>
    <t xml:space="preserve">Inuvil East </t>
  </si>
  <si>
    <t>J/190</t>
  </si>
  <si>
    <t>Inuvil North East</t>
  </si>
  <si>
    <t>J/191</t>
  </si>
  <si>
    <t>Inuvil West</t>
  </si>
  <si>
    <t>J/192</t>
  </si>
  <si>
    <t>Thavady South</t>
  </si>
  <si>
    <t>J/193</t>
  </si>
  <si>
    <t>Thavady East</t>
  </si>
  <si>
    <t>J/194</t>
  </si>
  <si>
    <t>Thavady North</t>
  </si>
  <si>
    <t>J/195</t>
  </si>
  <si>
    <t>Chunnakam Town North</t>
  </si>
  <si>
    <t>J/196</t>
  </si>
  <si>
    <t>Chunnakam Town South</t>
  </si>
  <si>
    <t>J/197</t>
  </si>
  <si>
    <t>Chunnakam Town East</t>
  </si>
  <si>
    <t>J/198</t>
  </si>
  <si>
    <t>Chunnakam Town Centre</t>
  </si>
  <si>
    <t>J/199</t>
  </si>
  <si>
    <t>Chunnakam Town West</t>
  </si>
  <si>
    <t>J/200</t>
  </si>
  <si>
    <t>Kandarodai</t>
  </si>
  <si>
    <t>J/201</t>
  </si>
  <si>
    <t>Earlalai West</t>
  </si>
  <si>
    <t>J/202</t>
  </si>
  <si>
    <t>Earlalai South West</t>
  </si>
  <si>
    <t>J/203</t>
  </si>
  <si>
    <t>Earlalai South</t>
  </si>
  <si>
    <t>J/204</t>
  </si>
  <si>
    <t>Earlalai East</t>
  </si>
  <si>
    <t>J/205</t>
  </si>
  <si>
    <t>Earlalai North</t>
  </si>
  <si>
    <t>J/206</t>
  </si>
  <si>
    <t>Earlalai Centre</t>
  </si>
  <si>
    <t>J/207</t>
  </si>
  <si>
    <t>Punnalaikadduvan South</t>
  </si>
  <si>
    <t>J/208</t>
  </si>
  <si>
    <t>Punnalaikadduvan North</t>
  </si>
  <si>
    <t>J/209</t>
  </si>
  <si>
    <t>Evenai</t>
  </si>
  <si>
    <t>J/210</t>
  </si>
  <si>
    <t>Kuppilan South</t>
  </si>
  <si>
    <t>J/211</t>
  </si>
  <si>
    <t>Kuppilan North</t>
  </si>
  <si>
    <t>Prepared By :-</t>
  </si>
  <si>
    <t xml:space="preserve">Checked By :- </t>
  </si>
  <si>
    <t>Recommend By :-</t>
  </si>
  <si>
    <t>Format : III</t>
  </si>
  <si>
    <t>Sinhalese</t>
  </si>
  <si>
    <t>Tamil</t>
  </si>
  <si>
    <t>Muslims</t>
  </si>
  <si>
    <t>Burgers</t>
  </si>
  <si>
    <t>Divisional Secretariat Division :</t>
  </si>
  <si>
    <t>Uduvil</t>
  </si>
  <si>
    <t>S.No:</t>
  </si>
  <si>
    <t>GN No</t>
  </si>
  <si>
    <t>GN Name</t>
  </si>
  <si>
    <t>Permanent Resident</t>
  </si>
  <si>
    <t>Living in Welfare Centre</t>
  </si>
  <si>
    <t>Living with friends &amp; Relatives</t>
  </si>
  <si>
    <t>Format : V</t>
  </si>
  <si>
    <t xml:space="preserve"> 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</si>
  <si>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</si>
  <si>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</si>
  <si>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</si>
  <si>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</si>
  <si>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</si>
  <si>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</si>
  <si>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</si>
  <si>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</si>
  <si>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</si>
  <si>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</si>
  <si>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</si>
  <si>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</si>
  <si>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</si>
  <si>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</si>
  <si>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</si>
  <si>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&amp; Over 75</t>
  </si>
  <si>
    <t>Male</t>
  </si>
  <si>
    <t>Female</t>
  </si>
  <si>
    <t>T.Muhunthan</t>
  </si>
  <si>
    <t xml:space="preserve">Divisional Secretary, </t>
  </si>
  <si>
    <t xml:space="preserve">Divisional Secretariat , Uduvil. </t>
  </si>
  <si>
    <t>(+) IN</t>
  </si>
  <si>
    <t>(-) OUT</t>
  </si>
  <si>
    <t xml:space="preserve">(+) New Card </t>
  </si>
  <si>
    <t>(+) Birth</t>
  </si>
  <si>
    <t>(-) Death / Married</t>
  </si>
  <si>
    <t>Internal Transfer</t>
  </si>
  <si>
    <t xml:space="preserve">Division </t>
  </si>
  <si>
    <t>IDP's</t>
  </si>
  <si>
    <t>Permanent Reg</t>
  </si>
  <si>
    <t>(+) In</t>
  </si>
  <si>
    <t>(-) Out</t>
  </si>
  <si>
    <t>Welfare Centre</t>
  </si>
  <si>
    <t>Out Side Welfare Centre</t>
  </si>
  <si>
    <t xml:space="preserve">Families                              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</si>
  <si>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</si>
  <si>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</si>
  <si>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</si>
  <si>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</si>
  <si>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</si>
  <si>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</si>
  <si>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</si>
  <si>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</si>
  <si>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</si>
  <si>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</si>
  <si>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</si>
  <si>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</si>
  <si>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</si>
  <si>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</si>
  <si>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</si>
  <si>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</si>
  <si>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</si>
  <si>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</si>
  <si>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</si>
  <si>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</si>
  <si>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</si>
  <si>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</si>
  <si>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</si>
  <si>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</si>
  <si>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</si>
  <si>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</si>
  <si>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</si>
  <si>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 xml:space="preserve">Uduvil North </t>
  </si>
  <si>
    <t>Inuvil East</t>
  </si>
  <si>
    <t>Kanderodai</t>
  </si>
  <si>
    <t>Erlalai West</t>
  </si>
  <si>
    <t>Erlalai South West</t>
  </si>
  <si>
    <t xml:space="preserve">Erlalai South </t>
  </si>
  <si>
    <t>Erlalai East</t>
  </si>
  <si>
    <t>Erlalai North</t>
  </si>
  <si>
    <t>Erlalai Centre</t>
  </si>
  <si>
    <t>Signature of Divisional Secretary :-</t>
  </si>
  <si>
    <t>Divisional Secretariat Division :Uduvil</t>
  </si>
  <si>
    <t xml:space="preserve">GN Division </t>
  </si>
  <si>
    <t xml:space="preserve">No Of Families </t>
  </si>
  <si>
    <t xml:space="preserve">No Of Members </t>
  </si>
  <si>
    <t xml:space="preserve">One Members </t>
  </si>
  <si>
    <t xml:space="preserve">Tow Members </t>
  </si>
  <si>
    <t xml:space="preserve">Three  Members </t>
  </si>
  <si>
    <t xml:space="preserve">Four Members </t>
  </si>
  <si>
    <t xml:space="preserve">Five Members </t>
  </si>
  <si>
    <t xml:space="preserve">Six Members </t>
  </si>
  <si>
    <t xml:space="preserve">Seven Members </t>
  </si>
  <si>
    <t xml:space="preserve">Eight Members </t>
  </si>
  <si>
    <t>Above</t>
  </si>
  <si>
    <t>Family</t>
  </si>
  <si>
    <t>Member</t>
  </si>
  <si>
    <t>vf</t>
  </si>
  <si>
    <t>vm</t>
  </si>
  <si>
    <t>Reason for the Deviation</t>
  </si>
  <si>
    <t>S.No</t>
  </si>
  <si>
    <t>Divisional Secretariat</t>
  </si>
  <si>
    <t>Deviation</t>
  </si>
  <si>
    <t>Reason</t>
  </si>
  <si>
    <t>Age and Sex wise Polation for the Month of November -  2023</t>
  </si>
  <si>
    <t>November (30.11.2023)</t>
  </si>
  <si>
    <t>Birth - 11</t>
  </si>
  <si>
    <t>New card - Families -2, Members - 4</t>
  </si>
  <si>
    <t>Division (In) - Families - 20, Members - 40</t>
  </si>
  <si>
    <t>Division (Out) - Families - 15, Members - 22</t>
  </si>
  <si>
    <t>Members out (Death /Married) - 33</t>
  </si>
  <si>
    <t>Previous Month Population as at 31/10/2023</t>
  </si>
  <si>
    <t>This month Population as at 30/11/2023</t>
  </si>
  <si>
    <t>Religious wise Population for the Month of December - 2023</t>
  </si>
  <si>
    <t>Ethnic wise Population  for the Month of  December  -  2023</t>
  </si>
  <si>
    <t>Population of GN Division Wise  for the Month of December  -  2023</t>
  </si>
  <si>
    <t>Age and Sex wise Population for the Month of  December   -  2023</t>
  </si>
  <si>
    <t>Population Adding &amp; Deletion for the Month of  December -   2023</t>
  </si>
  <si>
    <t>Family Size of Population Family as at 31.12.2023</t>
  </si>
  <si>
    <t xml:space="preserve"> December (31.12.2023)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</si>
</sst>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9"/>
      <name val="Cambria"/>
      <family val="1"/>
      <scheme val="major"/>
    </font>
    <font>
      <sz val="9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theme="1"/>
      <name val="Cambria"/>
      <family val="1"/>
      <scheme val="major"/>
    </font>
    <font>
      <sz val="11"/>
      <color theme="1"/>
      <name val="Book Antiqua"/>
      <family val="1"/>
    </font>
    <font>
      <sz val="10"/>
      <color theme="1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Bookman Old Style"/>
      <family val="1"/>
    </font>
    <font>
      <sz val="10"/>
      <color theme="1"/>
      <name val="Times New Roman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Book Antiqua"/>
      <family val="1"/>
    </font>
    <font>
      <b/>
      <sz val="14"/>
      <color theme="1"/>
      <name val="Book Antiqua"/>
      <family val="1"/>
    </font>
    <font>
      <b/>
      <sz val="10"/>
      <color theme="1"/>
      <name val="Book Antiqua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8"/>
      <color theme="1"/>
      <name val="Times New Roman"/>
      <family val="1"/>
    </font>
    <font>
      <b/>
      <sz val="18"/>
      <name val="Times New Roman"/>
      <family val="1"/>
    </font>
    <font>
      <b/>
      <sz val="18"/>
      <name val="Copperplate Gothic Bold"/>
      <family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name val="Times New Roman"/>
      <family val="1"/>
    </font>
    <font>
      <b/>
      <sz val="16"/>
      <name val="Copperplate Gothic Bold"/>
      <family val="2"/>
    </font>
    <font>
      <i/>
      <sz val="12"/>
      <color theme="1"/>
      <name val="Times New Roman"/>
      <family val="1"/>
    </font>
    <font>
      <sz val="10"/>
      <name val="Cambria"/>
      <family val="1"/>
      <scheme val="major"/>
    </font>
    <font>
      <b/>
      <sz val="10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name val="Calibri"/>
      <family val="2"/>
      <scheme val="minor"/>
    </font>
    <font>
      <sz val="11"/>
      <name val="Book Antiqua"/>
      <family val="1"/>
    </font>
    <font>
      <sz val="10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Book Antiqua"/>
      <family val="1"/>
    </font>
    <font>
      <b/>
      <sz val="11"/>
      <name val="T"/>
    </font>
    <font>
      <b/>
      <sz val="12"/>
      <name val="Book Antiqua"/>
      <family val="1"/>
    </font>
    <font>
      <sz val="12"/>
      <name val="Book Antiqua"/>
      <family val="1"/>
    </font>
    <font>
      <b/>
      <i/>
      <sz val="12"/>
      <name val="Book Antiqua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5">
    <xf numFmtId="0" fontId="0" fillId="0" borderId="0"/>
    <xf numFmtId="0" fontId="1" fillId="0" borderId="0"/>
    <xf numFmtId="0" fontId="6" fillId="0" borderId="0"/>
    <xf numFmtId="0" fontId="8" fillId="0" borderId="0"/>
    <xf numFmtId="41" fontId="1" fillId="0" borderId="0" applyFont="0" applyFill="0" applyBorder="0" applyAlignment="0" applyProtection="0"/>
    <xf numFmtId="0" fontId="1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20" borderId="2" applyNumberFormat="0" applyAlignment="0" applyProtection="0"/>
    <xf numFmtId="0" fontId="22" fillId="20" borderId="2" applyNumberFormat="0" applyAlignment="0" applyProtection="0"/>
    <xf numFmtId="0" fontId="23" fillId="21" borderId="3" applyNumberFormat="0" applyAlignment="0" applyProtection="0"/>
    <xf numFmtId="0" fontId="23" fillId="21" borderId="3" applyNumberFormat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2" applyNumberFormat="0" applyAlignment="0" applyProtection="0"/>
    <xf numFmtId="0" fontId="31" fillId="7" borderId="2" applyNumberFormat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35" fillId="20" borderId="9" applyNumberFormat="0" applyAlignment="0" applyProtection="0"/>
    <xf numFmtId="0" fontId="35" fillId="20" borderId="9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287">
    <xf numFmtId="0" fontId="0" fillId="0" borderId="0" xfId="0"/>
    <xf numFmtId="0" fontId="1" fillId="0" borderId="0" xfId="1" applyFill="1" applyAlignment="1">
      <alignment vertical="center"/>
    </xf>
    <xf numFmtId="0" fontId="1" fillId="0" borderId="0" xfId="1" applyFill="1" applyBorder="1" applyAlignment="1">
      <alignment vertical="center"/>
    </xf>
    <xf numFmtId="0" fontId="7" fillId="0" borderId="1" xfId="3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7" fillId="0" borderId="0" xfId="5" applyFont="1" applyFill="1"/>
    <xf numFmtId="0" fontId="4" fillId="0" borderId="0" xfId="1" applyFont="1" applyFill="1" applyBorder="1" applyAlignment="1">
      <alignment horizontal="center" vertical="center"/>
    </xf>
    <xf numFmtId="0" fontId="52" fillId="0" borderId="0" xfId="1" applyFont="1" applyFill="1" applyBorder="1" applyAlignment="1">
      <alignment vertical="center"/>
    </xf>
    <xf numFmtId="0" fontId="51" fillId="0" borderId="0" xfId="5" applyFont="1" applyFill="1" applyAlignment="1">
      <alignment horizontal="left" vertical="center"/>
    </xf>
    <xf numFmtId="0" fontId="51" fillId="0" borderId="0" xfId="5" applyFont="1" applyFill="1" applyBorder="1"/>
    <xf numFmtId="0" fontId="3" fillId="0" borderId="0" xfId="1" applyFont="1" applyFill="1" applyAlignment="1">
      <alignment horizontal="left" vertical="center"/>
    </xf>
    <xf numFmtId="0" fontId="17" fillId="0" borderId="0" xfId="5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52" fillId="0" borderId="0" xfId="1" applyFont="1" applyFill="1" applyAlignment="1">
      <alignment vertical="center"/>
    </xf>
    <xf numFmtId="0" fontId="54" fillId="0" borderId="0" xfId="1" applyFont="1" applyFill="1" applyBorder="1" applyAlignment="1">
      <alignment vertical="center"/>
    </xf>
    <xf numFmtId="0" fontId="55" fillId="0" borderId="0" xfId="2" applyFont="1" applyFill="1" applyBorder="1" applyAlignment="1">
      <alignment vertical="center"/>
    </xf>
    <xf numFmtId="0" fontId="56" fillId="0" borderId="0" xfId="1" applyFont="1" applyFill="1" applyBorder="1" applyAlignment="1">
      <alignment vertical="center"/>
    </xf>
    <xf numFmtId="0" fontId="11" fillId="0" borderId="1" xfId="4" applyNumberFormat="1" applyFont="1" applyFill="1" applyBorder="1" applyAlignment="1">
      <alignment vertical="center"/>
    </xf>
    <xf numFmtId="164" fontId="11" fillId="0" borderId="0" xfId="4" applyNumberFormat="1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164" fontId="11" fillId="0" borderId="1" xfId="4" applyNumberFormat="1" applyFont="1" applyFill="1" applyBorder="1" applyAlignment="1">
      <alignment vertical="center"/>
    </xf>
    <xf numFmtId="0" fontId="66" fillId="0" borderId="0" xfId="5" applyFont="1" applyFill="1"/>
    <xf numFmtId="0" fontId="66" fillId="0" borderId="0" xfId="5" applyFont="1" applyFill="1" applyAlignment="1">
      <alignment horizontal="center" vertical="center"/>
    </xf>
    <xf numFmtId="0" fontId="69" fillId="0" borderId="0" xfId="5" applyFont="1" applyFill="1"/>
    <xf numFmtId="0" fontId="40" fillId="0" borderId="0" xfId="5" applyFont="1" applyFill="1" applyAlignment="1">
      <alignment horizontal="center" vertical="center"/>
    </xf>
    <xf numFmtId="0" fontId="40" fillId="0" borderId="0" xfId="5" applyFont="1" applyFill="1" applyAlignment="1"/>
    <xf numFmtId="0" fontId="41" fillId="0" borderId="0" xfId="5" applyFont="1" applyFill="1" applyAlignment="1">
      <alignment horizontal="center" vertical="center"/>
    </xf>
    <xf numFmtId="0" fontId="39" fillId="0" borderId="0" xfId="5" applyFont="1" applyFill="1" applyBorder="1" applyAlignment="1">
      <alignment vertical="center"/>
    </xf>
    <xf numFmtId="0" fontId="40" fillId="0" borderId="0" xfId="5" applyFont="1" applyFill="1" applyAlignment="1">
      <alignment horizontal="center"/>
    </xf>
    <xf numFmtId="0" fontId="18" fillId="0" borderId="0" xfId="5" applyFont="1" applyFill="1" applyAlignment="1">
      <alignment horizontal="center" vertical="center"/>
    </xf>
    <xf numFmtId="0" fontId="5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58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59" fillId="0" borderId="0" xfId="2" applyFont="1" applyFill="1" applyBorder="1" applyAlignment="1">
      <alignment vertical="center"/>
    </xf>
    <xf numFmtId="0" fontId="60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0" fillId="0" borderId="0" xfId="0" applyFill="1"/>
    <xf numFmtId="0" fontId="45" fillId="0" borderId="0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63" fillId="0" borderId="1" xfId="0" applyFont="1" applyFill="1" applyBorder="1" applyAlignment="1">
      <alignment horizontal="center" vertical="center"/>
    </xf>
    <xf numFmtId="0" fontId="48" fillId="0" borderId="0" xfId="0" applyFont="1" applyFill="1"/>
    <xf numFmtId="164" fontId="9" fillId="0" borderId="1" xfId="353" applyNumberFormat="1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5" applyFont="1" applyFill="1"/>
    <xf numFmtId="0" fontId="48" fillId="0" borderId="0" xfId="1" applyFont="1" applyFill="1" applyAlignment="1">
      <alignment vertical="center"/>
    </xf>
    <xf numFmtId="0" fontId="43" fillId="0" borderId="0" xfId="1" applyFont="1" applyFill="1" applyAlignment="1">
      <alignment horizontal="left" vertical="center"/>
    </xf>
    <xf numFmtId="0" fontId="50" fillId="0" borderId="1" xfId="2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vertical="center"/>
    </xf>
    <xf numFmtId="0" fontId="0" fillId="0" borderId="0" xfId="0" applyFill="1" applyBorder="1"/>
    <xf numFmtId="0" fontId="0" fillId="0" borderId="1" xfId="0" applyFill="1" applyBorder="1"/>
    <xf numFmtId="0" fontId="0" fillId="0" borderId="0" xfId="0" applyFill="1" applyAlignment="1">
      <alignment horizontal="center"/>
    </xf>
    <xf numFmtId="0" fontId="69" fillId="0" borderId="0" xfId="5" applyFont="1" applyFill="1" applyAlignment="1">
      <alignment vertical="center"/>
    </xf>
    <xf numFmtId="0" fontId="0" fillId="0" borderId="0" xfId="0" applyFill="1" applyAlignment="1">
      <alignment horizontal="right"/>
    </xf>
    <xf numFmtId="0" fontId="71" fillId="0" borderId="1" xfId="0" applyFont="1" applyFill="1" applyBorder="1" applyAlignment="1">
      <alignment horizontal="center"/>
    </xf>
    <xf numFmtId="0" fontId="71" fillId="0" borderId="1" xfId="0" applyFont="1" applyFill="1" applyBorder="1" applyAlignment="1">
      <alignment wrapText="1"/>
    </xf>
    <xf numFmtId="0" fontId="71" fillId="0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7" fillId="0" borderId="0" xfId="354" applyFont="1" applyFill="1" applyAlignment="1">
      <alignment vertical="center"/>
    </xf>
    <xf numFmtId="0" fontId="67" fillId="0" borderId="0" xfId="354" applyFont="1" applyFill="1" applyAlignment="1">
      <alignment horizontal="center" vertical="center"/>
    </xf>
    <xf numFmtId="0" fontId="69" fillId="0" borderId="0" xfId="354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Border="1"/>
    <xf numFmtId="0" fontId="1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54" fillId="0" borderId="0" xfId="1" applyFont="1" applyFill="1" applyBorder="1" applyAlignment="1">
      <alignment horizontal="left" vertical="center"/>
    </xf>
    <xf numFmtId="0" fontId="54" fillId="0" borderId="16" xfId="1" applyFont="1" applyFill="1" applyBorder="1" applyAlignment="1">
      <alignment vertical="center"/>
    </xf>
    <xf numFmtId="0" fontId="17" fillId="0" borderId="1" xfId="5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4" fillId="0" borderId="1" xfId="1" applyFont="1" applyFill="1" applyBorder="1" applyAlignment="1">
      <alignment vertical="center" wrapText="1"/>
    </xf>
    <xf numFmtId="0" fontId="75" fillId="0" borderId="1" xfId="5" applyFont="1" applyFill="1" applyBorder="1" applyAlignment="1">
      <alignment horizontal="center" vertical="center"/>
    </xf>
    <xf numFmtId="0" fontId="43" fillId="0" borderId="1" xfId="1" applyFont="1" applyFill="1" applyBorder="1" applyAlignment="1">
      <alignment horizontal="center" vertical="center"/>
    </xf>
    <xf numFmtId="0" fontId="43" fillId="0" borderId="1" xfId="1" applyFont="1" applyFill="1" applyBorder="1" applyAlignment="1">
      <alignment vertical="center"/>
    </xf>
    <xf numFmtId="0" fontId="43" fillId="0" borderId="1" xfId="352" applyNumberFormat="1" applyFont="1" applyFill="1" applyBorder="1" applyAlignment="1">
      <alignment vertical="center"/>
    </xf>
    <xf numFmtId="0" fontId="48" fillId="0" borderId="1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43" fillId="0" borderId="0" xfId="352" applyNumberFormat="1" applyFont="1" applyFill="1" applyBorder="1" applyAlignment="1">
      <alignment vertical="center"/>
    </xf>
    <xf numFmtId="0" fontId="48" fillId="0" borderId="0" xfId="1" applyFont="1" applyFill="1" applyBorder="1" applyAlignment="1">
      <alignment vertical="center"/>
    </xf>
    <xf numFmtId="0" fontId="43" fillId="0" borderId="0" xfId="1" applyFont="1" applyFill="1" applyBorder="1" applyAlignment="1">
      <alignment vertical="center"/>
    </xf>
    <xf numFmtId="0" fontId="18" fillId="0" borderId="0" xfId="5" applyFont="1" applyFill="1" applyBorder="1" applyAlignment="1">
      <alignment vertical="center"/>
    </xf>
    <xf numFmtId="0" fontId="68" fillId="0" borderId="0" xfId="5" applyFont="1" applyFill="1" applyAlignment="1">
      <alignment horizontal="center" vertical="center"/>
    </xf>
    <xf numFmtId="0" fontId="68" fillId="0" borderId="0" xfId="5" applyFont="1" applyFill="1" applyAlignment="1"/>
    <xf numFmtId="0" fontId="7" fillId="0" borderId="16" xfId="5" applyFont="1" applyFill="1" applyBorder="1" applyAlignment="1"/>
    <xf numFmtId="0" fontId="68" fillId="0" borderId="0" xfId="5" applyFont="1" applyFill="1" applyBorder="1" applyAlignment="1">
      <alignment horizontal="center"/>
    </xf>
    <xf numFmtId="0" fontId="68" fillId="0" borderId="0" xfId="5" applyFont="1" applyFill="1" applyBorder="1" applyAlignment="1">
      <alignment vertical="center"/>
    </xf>
    <xf numFmtId="0" fontId="7" fillId="0" borderId="0" xfId="5" applyFont="1" applyFill="1" applyBorder="1" applyAlignment="1">
      <alignment vertical="center"/>
    </xf>
    <xf numFmtId="0" fontId="76" fillId="0" borderId="0" xfId="5" applyFont="1" applyFill="1" applyBorder="1" applyAlignment="1">
      <alignment vertical="center"/>
    </xf>
    <xf numFmtId="0" fontId="68" fillId="0" borderId="0" xfId="5" applyFont="1" applyFill="1" applyAlignment="1">
      <alignment horizontal="center"/>
    </xf>
    <xf numFmtId="0" fontId="77" fillId="0" borderId="0" xfId="5" applyFont="1" applyFill="1" applyAlignment="1"/>
    <xf numFmtId="0" fontId="78" fillId="0" borderId="0" xfId="5" applyFont="1" applyFill="1"/>
    <xf numFmtId="0" fontId="77" fillId="0" borderId="0" xfId="5" applyFont="1" applyFill="1" applyAlignment="1">
      <alignment horizontal="center"/>
    </xf>
    <xf numFmtId="0" fontId="78" fillId="0" borderId="0" xfId="5" applyFont="1" applyFill="1" applyAlignment="1">
      <alignment horizontal="center" vertical="center"/>
    </xf>
    <xf numFmtId="0" fontId="78" fillId="0" borderId="0" xfId="5" applyFont="1" applyFill="1" applyAlignment="1">
      <alignment vertical="center"/>
    </xf>
    <xf numFmtId="0" fontId="78" fillId="0" borderId="0" xfId="5" applyFont="1" applyFill="1" applyBorder="1"/>
    <xf numFmtId="0" fontId="78" fillId="0" borderId="0" xfId="5" applyFont="1" applyFill="1" applyBorder="1" applyAlignment="1">
      <alignment vertical="center"/>
    </xf>
    <xf numFmtId="0" fontId="78" fillId="0" borderId="0" xfId="5" applyFont="1" applyFill="1" applyBorder="1" applyAlignment="1">
      <alignment horizontal="center" vertical="center"/>
    </xf>
    <xf numFmtId="0" fontId="67" fillId="0" borderId="0" xfId="5" applyFont="1" applyFill="1"/>
    <xf numFmtId="0" fontId="50" fillId="0" borderId="1" xfId="5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Border="1" applyAlignment="1">
      <alignment wrapText="1"/>
    </xf>
    <xf numFmtId="0" fontId="43" fillId="0" borderId="1" xfId="5" applyFont="1" applyFill="1" applyBorder="1" applyAlignment="1">
      <alignment horizontal="center" vertical="center"/>
    </xf>
    <xf numFmtId="0" fontId="43" fillId="0" borderId="1" xfId="2" applyFont="1" applyFill="1" applyBorder="1" applyAlignment="1">
      <alignment horizontal="left" vertical="top"/>
    </xf>
    <xf numFmtId="0" fontId="43" fillId="0" borderId="1" xfId="5" applyFont="1" applyFill="1" applyBorder="1"/>
    <xf numFmtId="0" fontId="43" fillId="0" borderId="1" xfId="5" applyFont="1" applyFill="1" applyBorder="1" applyAlignment="1">
      <alignment vertical="center"/>
    </xf>
    <xf numFmtId="0" fontId="50" fillId="0" borderId="1" xfId="5" applyFont="1" applyFill="1" applyBorder="1" applyAlignment="1">
      <alignment horizontal="center" vertical="center"/>
    </xf>
    <xf numFmtId="0" fontId="50" fillId="0" borderId="1" xfId="2" applyFont="1" applyFill="1" applyBorder="1" applyAlignment="1">
      <alignment horizontal="left" vertical="top"/>
    </xf>
    <xf numFmtId="0" fontId="50" fillId="0" borderId="1" xfId="5" applyFont="1" applyFill="1" applyBorder="1"/>
    <xf numFmtId="0" fontId="50" fillId="0" borderId="1" xfId="5" applyFont="1" applyFill="1" applyBorder="1" applyAlignment="1">
      <alignment vertical="center"/>
    </xf>
    <xf numFmtId="0" fontId="15" fillId="0" borderId="0" xfId="1" applyFont="1" applyFill="1" applyAlignment="1">
      <alignment vertical="center"/>
    </xf>
    <xf numFmtId="0" fontId="16" fillId="0" borderId="1" xfId="1" applyFont="1" applyFill="1" applyBorder="1" applyAlignment="1">
      <alignment vertical="center" wrapText="1"/>
    </xf>
    <xf numFmtId="0" fontId="1" fillId="0" borderId="0" xfId="1" applyFont="1" applyFill="1" applyAlignment="1">
      <alignment vertical="center"/>
    </xf>
    <xf numFmtId="0" fontId="50" fillId="0" borderId="1" xfId="1" applyFont="1" applyFill="1" applyBorder="1" applyAlignment="1">
      <alignment horizontal="center" vertical="center"/>
    </xf>
    <xf numFmtId="0" fontId="50" fillId="0" borderId="1" xfId="1" applyFont="1" applyFill="1" applyBorder="1" applyAlignment="1">
      <alignment vertical="center"/>
    </xf>
    <xf numFmtId="0" fontId="50" fillId="0" borderId="1" xfId="352" applyNumberFormat="1" applyFont="1" applyFill="1" applyBorder="1" applyAlignment="1">
      <alignment vertical="center"/>
    </xf>
    <xf numFmtId="0" fontId="49" fillId="0" borderId="1" xfId="1" applyFont="1" applyFill="1" applyBorder="1" applyAlignment="1">
      <alignment vertical="center"/>
    </xf>
    <xf numFmtId="0" fontId="73" fillId="0" borderId="1" xfId="1" applyFont="1" applyFill="1" applyBorder="1" applyAlignment="1">
      <alignment vertical="center" wrapText="1"/>
    </xf>
    <xf numFmtId="0" fontId="0" fillId="0" borderId="1" xfId="0" applyFont="1" applyFill="1" applyBorder="1"/>
    <xf numFmtId="0" fontId="62" fillId="0" borderId="1" xfId="1" applyFont="1" applyFill="1" applyBorder="1" applyAlignment="1">
      <alignment vertical="center" wrapText="1"/>
    </xf>
    <xf numFmtId="0" fontId="48" fillId="0" borderId="1" xfId="0" applyFont="1" applyFill="1" applyBorder="1" applyAlignment="1">
      <alignment horizontal="center" vertical="center"/>
    </xf>
    <xf numFmtId="0" fontId="43" fillId="0" borderId="1" xfId="2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0" fontId="0" fillId="0" borderId="0" xfId="0" applyFont="1" applyFill="1" applyBorder="1"/>
    <xf numFmtId="0" fontId="0" fillId="0" borderId="0" xfId="0" applyFont="1" applyFill="1"/>
    <xf numFmtId="0" fontId="13" fillId="0" borderId="0" xfId="5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0" fillId="0" borderId="0" xfId="5" applyFont="1" applyFill="1" applyBorder="1" applyAlignment="1">
      <alignment vertical="center"/>
    </xf>
    <xf numFmtId="0" fontId="43" fillId="0" borderId="0" xfId="5" applyFont="1" applyFill="1" applyBorder="1" applyAlignment="1">
      <alignment vertical="center"/>
    </xf>
    <xf numFmtId="0" fontId="50" fillId="0" borderId="0" xfId="5" applyFont="1" applyFill="1" applyBorder="1" applyAlignment="1">
      <alignment horizontal="right"/>
    </xf>
    <xf numFmtId="0" fontId="17" fillId="0" borderId="0" xfId="5" applyFont="1" applyFill="1" applyBorder="1"/>
    <xf numFmtId="0" fontId="17" fillId="0" borderId="0" xfId="5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8" fillId="0" borderId="0" xfId="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18" fillId="0" borderId="0" xfId="5" applyFont="1" applyFill="1" applyAlignment="1">
      <alignment horizontal="left" vertical="center"/>
    </xf>
    <xf numFmtId="0" fontId="13" fillId="0" borderId="1" xfId="5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center" vertical="center" wrapText="1"/>
    </xf>
    <xf numFmtId="0" fontId="66" fillId="0" borderId="0" xfId="5" applyFont="1" applyFill="1" applyAlignment="1">
      <alignment horizontal="left" vertical="center"/>
    </xf>
    <xf numFmtId="0" fontId="79" fillId="0" borderId="0" xfId="5" applyFont="1" applyFill="1" applyBorder="1" applyAlignment="1">
      <alignment horizontal="center" vertical="center"/>
    </xf>
    <xf numFmtId="0" fontId="78" fillId="0" borderId="0" xfId="5" applyFont="1" applyFill="1" applyBorder="1" applyAlignment="1">
      <alignment horizontal="left" vertical="center" wrapText="1"/>
    </xf>
    <xf numFmtId="0" fontId="50" fillId="0" borderId="1" xfId="5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4" fillId="0" borderId="1" xfId="1" applyFont="1" applyFill="1" applyBorder="1" applyAlignment="1">
      <alignment vertical="center" wrapText="1"/>
    </xf>
    <xf numFmtId="0" fontId="65" fillId="0" borderId="1" xfId="0" applyFont="1" applyFill="1" applyBorder="1" applyAlignment="1">
      <alignment horizontal="center" vertical="center"/>
    </xf>
    <xf numFmtId="0" fontId="49" fillId="0" borderId="0" xfId="0" applyFont="1" applyFill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Fill="1"/>
    <xf numFmtId="0" fontId="66" fillId="0" borderId="1" xfId="5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6" fillId="0" borderId="0" xfId="5" applyFont="1" applyFill="1" applyBorder="1"/>
    <xf numFmtId="0" fontId="4" fillId="0" borderId="1" xfId="1" applyFont="1" applyFill="1" applyBorder="1" applyAlignment="1">
      <alignment horizontal="center" vertical="center"/>
    </xf>
    <xf numFmtId="0" fontId="17" fillId="0" borderId="0" xfId="5" applyFont="1" applyFill="1" applyBorder="1" applyAlignment="1">
      <alignment horizontal="center" vertical="center"/>
    </xf>
    <xf numFmtId="0" fontId="54" fillId="0" borderId="0" xfId="1" applyFont="1" applyFill="1" applyAlignment="1">
      <alignment horizontal="center" vertical="center"/>
    </xf>
    <xf numFmtId="0" fontId="51" fillId="0" borderId="0" xfId="5" applyFont="1" applyFill="1" applyAlignment="1">
      <alignment horizontal="center"/>
    </xf>
    <xf numFmtId="0" fontId="51" fillId="0" borderId="0" xfId="5" applyFont="1" applyFill="1" applyAlignment="1">
      <alignment horizontal="center" vertical="center"/>
    </xf>
    <xf numFmtId="0" fontId="17" fillId="0" borderId="0" xfId="5" applyFont="1" applyFill="1" applyAlignment="1">
      <alignment horizontal="center" vertical="center"/>
    </xf>
    <xf numFmtId="0" fontId="51" fillId="0" borderId="0" xfId="5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8" fillId="0" borderId="0" xfId="5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/>
    </xf>
    <xf numFmtId="0" fontId="39" fillId="0" borderId="0" xfId="5" applyFont="1" applyFill="1" applyAlignment="1">
      <alignment horizontal="center"/>
    </xf>
    <xf numFmtId="0" fontId="39" fillId="0" borderId="0" xfId="5" applyFont="1" applyFill="1" applyBorder="1" applyAlignment="1">
      <alignment horizontal="left"/>
    </xf>
    <xf numFmtId="0" fontId="42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/>
    </xf>
    <xf numFmtId="0" fontId="18" fillId="0" borderId="0" xfId="5" applyFont="1" applyFill="1" applyAlignment="1">
      <alignment horizontal="left"/>
    </xf>
    <xf numFmtId="0" fontId="18" fillId="0" borderId="0" xfId="5" applyFont="1" applyFill="1" applyAlignment="1">
      <alignment horizontal="left" vertical="center"/>
    </xf>
    <xf numFmtId="49" fontId="46" fillId="0" borderId="1" xfId="0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1" fillId="0" borderId="1" xfId="5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3" fillId="0" borderId="0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6" fillId="0" borderId="0" xfId="5" applyFont="1" applyFill="1" applyAlignment="1">
      <alignment horizontal="left" vertical="center"/>
    </xf>
    <xf numFmtId="0" fontId="79" fillId="0" borderId="0" xfId="5" applyFont="1" applyFill="1" applyBorder="1" applyAlignment="1">
      <alignment horizontal="center" vertical="center"/>
    </xf>
    <xf numFmtId="0" fontId="78" fillId="0" borderId="0" xfId="5" applyFont="1" applyFill="1" applyBorder="1" applyAlignment="1">
      <alignment horizontal="left" vertical="center" wrapText="1"/>
    </xf>
    <xf numFmtId="0" fontId="77" fillId="0" borderId="0" xfId="5" applyFont="1" applyFill="1" applyBorder="1" applyAlignment="1">
      <alignment horizontal="left" vertical="center" wrapText="1"/>
    </xf>
    <xf numFmtId="0" fontId="13" fillId="0" borderId="1" xfId="5" applyFont="1" applyFill="1" applyBorder="1" applyAlignment="1">
      <alignment horizontal="center" vertical="center" wrapText="1"/>
    </xf>
    <xf numFmtId="0" fontId="50" fillId="0" borderId="1" xfId="5" applyFont="1" applyFill="1" applyBorder="1" applyAlignment="1">
      <alignment horizontal="center"/>
    </xf>
    <xf numFmtId="0" fontId="13" fillId="0" borderId="1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/>
    </xf>
    <xf numFmtId="0" fontId="69" fillId="0" borderId="0" xfId="5" applyFont="1" applyFill="1" applyAlignment="1">
      <alignment horizontal="left" vertical="center"/>
    </xf>
    <xf numFmtId="0" fontId="70" fillId="0" borderId="13" xfId="0" applyFont="1" applyFill="1" applyBorder="1" applyAlignment="1">
      <alignment horizontal="center"/>
    </xf>
    <xf numFmtId="0" fontId="70" fillId="0" borderId="14" xfId="0" applyFont="1" applyFill="1" applyBorder="1" applyAlignment="1">
      <alignment horizontal="center"/>
    </xf>
    <xf numFmtId="0" fontId="70" fillId="0" borderId="15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9" fillId="0" borderId="0" xfId="5" applyFont="1" applyFill="1" applyAlignment="1">
      <alignment horizontal="center" vertical="center"/>
    </xf>
    <xf numFmtId="0" fontId="72" fillId="0" borderId="1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67" fillId="0" borderId="0" xfId="354" applyFont="1" applyFill="1" applyAlignment="1">
      <alignment horizontal="left" vertical="center"/>
    </xf>
    <xf numFmtId="0" fontId="17" fillId="24" borderId="1" xfId="5" applyFont="1" applyFill="1" applyBorder="1" applyAlignment="1">
      <alignment horizontal="center" vertical="center"/>
    </xf>
    <xf numFmtId="0" fontId="73" fillId="24" borderId="1" xfId="1" applyFont="1" applyFill="1" applyBorder="1" applyAlignment="1">
      <alignment vertical="center" wrapText="1"/>
    </xf>
    <xf numFmtId="0" fontId="1" fillId="24" borderId="1" xfId="0" applyFont="1" applyFill="1" applyBorder="1" applyAlignment="1">
      <alignment horizontal="center" vertical="center"/>
    </xf>
    <xf numFmtId="0" fontId="17" fillId="24" borderId="0" xfId="5" applyFont="1" applyFill="1"/>
    <xf numFmtId="0" fontId="17" fillId="24" borderId="0" xfId="5" applyFont="1" applyFill="1" applyBorder="1"/>
    <xf numFmtId="0" fontId="43" fillId="24" borderId="1" xfId="2" applyFont="1" applyFill="1" applyBorder="1" applyAlignment="1">
      <alignment horizontal="center" vertical="center"/>
    </xf>
    <xf numFmtId="0" fontId="64" fillId="24" borderId="1" xfId="1" applyFont="1" applyFill="1" applyBorder="1" applyAlignment="1">
      <alignment vertical="center" wrapText="1"/>
    </xf>
    <xf numFmtId="0" fontId="63" fillId="24" borderId="1" xfId="0" applyFont="1" applyFill="1" applyBorder="1" applyAlignment="1">
      <alignment horizontal="center" vertical="center"/>
    </xf>
    <xf numFmtId="0" fontId="48" fillId="24" borderId="1" xfId="0" applyFont="1" applyFill="1" applyBorder="1" applyAlignment="1">
      <alignment horizontal="center" vertical="center"/>
    </xf>
    <xf numFmtId="0" fontId="48" fillId="24" borderId="0" xfId="0" applyFont="1" applyFill="1"/>
    <xf numFmtId="0" fontId="50" fillId="24" borderId="1" xfId="5" applyFont="1" applyFill="1" applyBorder="1" applyAlignment="1">
      <alignment horizontal="center" vertical="center"/>
    </xf>
    <xf numFmtId="0" fontId="50" fillId="24" borderId="1" xfId="2" applyFont="1" applyFill="1" applyBorder="1" applyAlignment="1">
      <alignment horizontal="left" vertical="top"/>
    </xf>
    <xf numFmtId="0" fontId="50" fillId="24" borderId="1" xfId="5" applyFont="1" applyFill="1" applyBorder="1"/>
    <xf numFmtId="0" fontId="50" fillId="24" borderId="1" xfId="5" applyFont="1" applyFill="1" applyBorder="1" applyAlignment="1">
      <alignment vertical="center"/>
    </xf>
    <xf numFmtId="0" fontId="50" fillId="24" borderId="0" xfId="5" applyFont="1" applyFill="1" applyBorder="1" applyAlignment="1">
      <alignment vertical="center"/>
    </xf>
    <xf numFmtId="0" fontId="67" fillId="24" borderId="0" xfId="5" applyFont="1" applyFill="1"/>
    <xf numFmtId="0" fontId="0" fillId="24" borderId="1" xfId="0" applyFill="1" applyBorder="1" applyAlignment="1">
      <alignment horizontal="center"/>
    </xf>
    <xf numFmtId="0" fontId="0" fillId="24" borderId="1" xfId="0" applyFill="1" applyBorder="1"/>
    <xf numFmtId="0" fontId="0" fillId="24" borderId="1" xfId="0" applyFill="1" applyBorder="1" applyAlignment="1">
      <alignment horizontal="right"/>
    </xf>
    <xf numFmtId="0" fontId="0" fillId="24" borderId="0" xfId="0" applyFill="1" applyBorder="1"/>
    <xf numFmtId="0" fontId="0" fillId="24" borderId="0" xfId="0" applyFill="1"/>
    <xf numFmtId="0" fontId="10" fillId="24" borderId="1" xfId="1" applyFont="1" applyFill="1" applyBorder="1" applyAlignment="1">
      <alignment horizontal="center" vertical="center"/>
    </xf>
    <xf numFmtId="0" fontId="11" fillId="24" borderId="1" xfId="1" applyFont="1" applyFill="1" applyBorder="1" applyAlignment="1">
      <alignment vertical="center"/>
    </xf>
    <xf numFmtId="0" fontId="12" fillId="24" borderId="1" xfId="1" applyFont="1" applyFill="1" applyBorder="1" applyAlignment="1">
      <alignment vertical="center" wrapText="1"/>
    </xf>
    <xf numFmtId="0" fontId="11" fillId="24" borderId="1" xfId="4" applyNumberFormat="1" applyFont="1" applyFill="1" applyBorder="1" applyAlignment="1">
      <alignment vertical="center"/>
    </xf>
    <xf numFmtId="0" fontId="1" fillId="24" borderId="0" xfId="1" applyFill="1" applyAlignment="1">
      <alignment vertical="center"/>
    </xf>
    <xf numFmtId="0" fontId="43" fillId="24" borderId="1" xfId="1" applyFont="1" applyFill="1" applyBorder="1" applyAlignment="1">
      <alignment horizontal="center" vertical="center"/>
    </xf>
    <xf numFmtId="0" fontId="43" fillId="24" borderId="1" xfId="1" applyFont="1" applyFill="1" applyBorder="1" applyAlignment="1">
      <alignment vertical="center"/>
    </xf>
    <xf numFmtId="0" fontId="43" fillId="24" borderId="1" xfId="352" applyNumberFormat="1" applyFont="1" applyFill="1" applyBorder="1" applyAlignment="1">
      <alignment vertical="center"/>
    </xf>
    <xf numFmtId="0" fontId="48" fillId="24" borderId="1" xfId="1" applyFont="1" applyFill="1" applyBorder="1" applyAlignment="1">
      <alignment vertical="center"/>
    </xf>
    <xf numFmtId="0" fontId="50" fillId="24" borderId="1" xfId="2" applyFont="1" applyFill="1" applyBorder="1" applyAlignment="1">
      <alignment horizontal="center" vertical="center"/>
    </xf>
    <xf numFmtId="0" fontId="62" fillId="24" borderId="1" xfId="1" applyFont="1" applyFill="1" applyBorder="1" applyAlignment="1">
      <alignment vertical="center" wrapText="1"/>
    </xf>
    <xf numFmtId="0" fontId="13" fillId="24" borderId="1" xfId="1" applyFont="1" applyFill="1" applyBorder="1" applyAlignment="1">
      <alignment horizontal="center" vertical="center"/>
    </xf>
    <xf numFmtId="0" fontId="14" fillId="24" borderId="1" xfId="1" applyFont="1" applyFill="1" applyBorder="1" applyAlignment="1">
      <alignment vertical="center"/>
    </xf>
    <xf numFmtId="0" fontId="14" fillId="24" borderId="1" xfId="4" applyNumberFormat="1" applyFont="1" applyFill="1" applyBorder="1" applyAlignment="1">
      <alignment vertical="center"/>
    </xf>
    <xf numFmtId="0" fontId="15" fillId="24" borderId="0" xfId="1" applyFont="1" applyFill="1" applyAlignment="1">
      <alignment vertical="center"/>
    </xf>
    <xf numFmtId="0" fontId="65" fillId="24" borderId="1" xfId="0" applyFont="1" applyFill="1" applyBorder="1" applyAlignment="1">
      <alignment horizontal="center" vertical="center"/>
    </xf>
    <xf numFmtId="0" fontId="49" fillId="24" borderId="1" xfId="0" applyFont="1" applyFill="1" applyBorder="1" applyAlignment="1">
      <alignment horizontal="center" vertical="center"/>
    </xf>
    <xf numFmtId="0" fontId="49" fillId="24" borderId="0" xfId="0" applyFont="1" applyFill="1"/>
    <xf numFmtId="0" fontId="43" fillId="24" borderId="1" xfId="5" applyFont="1" applyFill="1" applyBorder="1" applyAlignment="1">
      <alignment horizontal="center" vertical="center"/>
    </xf>
    <xf numFmtId="0" fontId="43" fillId="24" borderId="1" xfId="2" applyFont="1" applyFill="1" applyBorder="1" applyAlignment="1">
      <alignment horizontal="left" vertical="top"/>
    </xf>
    <xf numFmtId="0" fontId="43" fillId="24" borderId="1" xfId="5" applyFont="1" applyFill="1" applyBorder="1"/>
    <xf numFmtId="0" fontId="43" fillId="24" borderId="1" xfId="5" applyFont="1" applyFill="1" applyBorder="1" applyAlignment="1">
      <alignment vertical="center"/>
    </xf>
    <xf numFmtId="0" fontId="43" fillId="24" borderId="0" xfId="5" applyFont="1" applyFill="1" applyBorder="1" applyAlignment="1">
      <alignment vertical="center"/>
    </xf>
    <xf numFmtId="0" fontId="18" fillId="24" borderId="0" xfId="5" applyFont="1" applyFill="1"/>
    <xf numFmtId="0" fontId="50" fillId="24" borderId="1" xfId="352" applyNumberFormat="1" applyFont="1" applyFill="1" applyBorder="1" applyAlignment="1">
      <alignment vertical="center"/>
    </xf>
    <xf numFmtId="0" fontId="74" fillId="24" borderId="1" xfId="1" applyFont="1" applyFill="1" applyBorder="1" applyAlignment="1">
      <alignment vertical="center" wrapText="1"/>
    </xf>
    <xf numFmtId="0" fontId="1" fillId="24" borderId="0" xfId="1" applyFont="1" applyFill="1" applyAlignment="1">
      <alignment vertical="center"/>
    </xf>
    <xf numFmtId="0" fontId="43" fillId="24" borderId="11" xfId="1" applyFont="1" applyFill="1" applyBorder="1" applyAlignment="1">
      <alignment horizontal="center" vertical="center"/>
    </xf>
    <xf numFmtId="0" fontId="43" fillId="24" borderId="11" xfId="1" applyFont="1" applyFill="1" applyBorder="1" applyAlignment="1">
      <alignment vertical="center"/>
    </xf>
    <xf numFmtId="0" fontId="43" fillId="24" borderId="11" xfId="352" applyNumberFormat="1" applyFont="1" applyFill="1" applyBorder="1" applyAlignment="1">
      <alignment vertical="center"/>
    </xf>
    <xf numFmtId="0" fontId="48" fillId="24" borderId="11" xfId="1" applyFont="1" applyFill="1" applyBorder="1" applyAlignment="1">
      <alignment vertical="center"/>
    </xf>
    <xf numFmtId="0" fontId="0" fillId="24" borderId="1" xfId="0" applyFont="1" applyFill="1" applyBorder="1" applyAlignment="1">
      <alignment horizontal="center"/>
    </xf>
    <xf numFmtId="0" fontId="0" fillId="24" borderId="1" xfId="0" applyFont="1" applyFill="1" applyBorder="1"/>
    <xf numFmtId="0" fontId="0" fillId="24" borderId="1" xfId="0" applyFont="1" applyFill="1" applyBorder="1" applyAlignment="1">
      <alignment horizontal="right"/>
    </xf>
    <xf numFmtId="0" fontId="0" fillId="24" borderId="0" xfId="0" applyFont="1" applyFill="1" applyBorder="1"/>
    <xf numFmtId="0" fontId="0" fillId="24" borderId="0" xfId="0" applyFont="1" applyFill="1"/>
    <xf numFmtId="0" fontId="16" fillId="24" borderId="1" xfId="1" applyFont="1" applyFill="1" applyBorder="1" applyAlignment="1">
      <alignment vertical="center" wrapText="1"/>
    </xf>
  </cellXfs>
  <cellStyles count="355">
    <cellStyle name="20% - Accent1 2" xfId="6"/>
    <cellStyle name="20% - Accent1 2 2" xfId="7"/>
    <cellStyle name="20% - Accent1 3" xfId="8"/>
    <cellStyle name="20% - Accent1 3 2" xfId="9"/>
    <cellStyle name="20% - Accent2 2" xfId="10"/>
    <cellStyle name="20% - Accent2 2 2" xfId="11"/>
    <cellStyle name="20% - Accent2 3" xfId="12"/>
    <cellStyle name="20% - Accent2 3 2" xfId="13"/>
    <cellStyle name="20% - Accent3 2" xfId="14"/>
    <cellStyle name="20% - Accent3 2 2" xfId="15"/>
    <cellStyle name="20% - Accent3 3" xfId="16"/>
    <cellStyle name="20% - Accent3 3 2" xfId="17"/>
    <cellStyle name="20% - Accent4 2" xfId="18"/>
    <cellStyle name="20% - Accent4 2 2" xfId="19"/>
    <cellStyle name="20% - Accent4 3" xfId="20"/>
    <cellStyle name="20% - Accent4 3 2" xfId="21"/>
    <cellStyle name="20% - Accent5 2" xfId="22"/>
    <cellStyle name="20% - Accent5 2 2" xfId="23"/>
    <cellStyle name="20% - Accent5 3" xfId="24"/>
    <cellStyle name="20% - Accent5 3 2" xfId="25"/>
    <cellStyle name="20% - Accent6 2" xfId="26"/>
    <cellStyle name="20% - Accent6 2 2" xfId="27"/>
    <cellStyle name="20% - Accent6 3" xfId="28"/>
    <cellStyle name="20% - Accent6 3 2" xfId="29"/>
    <cellStyle name="40% - Accent1 2" xfId="30"/>
    <cellStyle name="40% - Accent1 2 2" xfId="31"/>
    <cellStyle name="40% - Accent1 3" xfId="32"/>
    <cellStyle name="40% - Accent1 3 2" xfId="33"/>
    <cellStyle name="40% - Accent2 2" xfId="34"/>
    <cellStyle name="40% - Accent2 2 2" xfId="35"/>
    <cellStyle name="40% - Accent2 3" xfId="36"/>
    <cellStyle name="40% - Accent2 3 2" xfId="37"/>
    <cellStyle name="40% - Accent3 2" xfId="38"/>
    <cellStyle name="40% - Accent3 2 2" xfId="39"/>
    <cellStyle name="40% - Accent3 3" xfId="40"/>
    <cellStyle name="40% - Accent3 3 2" xfId="41"/>
    <cellStyle name="40% - Accent4 2" xfId="42"/>
    <cellStyle name="40% - Accent4 2 2" xfId="43"/>
    <cellStyle name="40% - Accent4 3" xfId="44"/>
    <cellStyle name="40% - Accent4 3 2" xfId="45"/>
    <cellStyle name="40% - Accent5 2" xfId="46"/>
    <cellStyle name="40% - Accent5 2 2" xfId="47"/>
    <cellStyle name="40% - Accent5 3" xfId="48"/>
    <cellStyle name="40% - Accent5 3 2" xfId="49"/>
    <cellStyle name="40% - Accent6 2" xfId="50"/>
    <cellStyle name="40% - Accent6 2 2" xfId="51"/>
    <cellStyle name="40% - Accent6 3" xfId="52"/>
    <cellStyle name="40% - Accent6 3 2" xfId="53"/>
    <cellStyle name="60% - Accent1 2" xfId="54"/>
    <cellStyle name="60% - Accent1 3" xfId="55"/>
    <cellStyle name="60% - Accent2 2" xfId="56"/>
    <cellStyle name="60% - Accent2 3" xfId="57"/>
    <cellStyle name="60% - Accent3 2" xfId="58"/>
    <cellStyle name="60% - Accent3 3" xfId="59"/>
    <cellStyle name="60% - Accent4 2" xfId="60"/>
    <cellStyle name="60% - Accent4 3" xfId="61"/>
    <cellStyle name="60% - Accent5 2" xfId="62"/>
    <cellStyle name="60% - Accent5 3" xfId="63"/>
    <cellStyle name="60% - Accent6 2" xfId="64"/>
    <cellStyle name="60% - Accent6 3" xfId="65"/>
    <cellStyle name="Accent1 2" xfId="66"/>
    <cellStyle name="Accent1 3" xfId="67"/>
    <cellStyle name="Accent2 2" xfId="68"/>
    <cellStyle name="Accent2 3" xfId="69"/>
    <cellStyle name="Accent3 2" xfId="70"/>
    <cellStyle name="Accent3 3" xfId="71"/>
    <cellStyle name="Accent4 2" xfId="72"/>
    <cellStyle name="Accent4 3" xfId="73"/>
    <cellStyle name="Accent5 2" xfId="74"/>
    <cellStyle name="Accent5 3" xfId="75"/>
    <cellStyle name="Accent6 2" xfId="76"/>
    <cellStyle name="Accent6 3" xfId="77"/>
    <cellStyle name="Bad 2" xfId="78"/>
    <cellStyle name="Bad 3" xfId="79"/>
    <cellStyle name="Calculation 2" xfId="80"/>
    <cellStyle name="Calculation 3" xfId="81"/>
    <cellStyle name="Check Cell 2" xfId="82"/>
    <cellStyle name="Check Cell 3" xfId="83"/>
    <cellStyle name="Comma [0] 2" xfId="84"/>
    <cellStyle name="Comma [0] 2 2" xfId="85"/>
    <cellStyle name="Comma [0] 2 3" xfId="86"/>
    <cellStyle name="Comma [0] 2 4" xfId="87"/>
    <cellStyle name="Comma [0] 2 5" xfId="88"/>
    <cellStyle name="Comma [0] 2 6" xfId="89"/>
    <cellStyle name="Comma [0] 2 7" xfId="90"/>
    <cellStyle name="Comma 10" xfId="91"/>
    <cellStyle name="Comma 10 2" xfId="4"/>
    <cellStyle name="Comma 10 2 2" xfId="352"/>
    <cellStyle name="Comma 10 2 3" xfId="353"/>
    <cellStyle name="Comma 11" xfId="92"/>
    <cellStyle name="Comma 12" xfId="93"/>
    <cellStyle name="Comma 13" xfId="94"/>
    <cellStyle name="Comma 14" xfId="95"/>
    <cellStyle name="Comma 15" xfId="96"/>
    <cellStyle name="Comma 16" xfId="97"/>
    <cellStyle name="Comma 17" xfId="98"/>
    <cellStyle name="Comma 17 2" xfId="99"/>
    <cellStyle name="Comma 18" xfId="100"/>
    <cellStyle name="Comma 19" xfId="101"/>
    <cellStyle name="Comma 2" xfId="102"/>
    <cellStyle name="Comma 2 2" xfId="103"/>
    <cellStyle name="Comma 2 2 2" xfId="104"/>
    <cellStyle name="Comma 2 2 2 2" xfId="105"/>
    <cellStyle name="Comma 2 2 3" xfId="106"/>
    <cellStyle name="Comma 2 2 3 2" xfId="107"/>
    <cellStyle name="Comma 2 2 4" xfId="108"/>
    <cellStyle name="Comma 2 3" xfId="109"/>
    <cellStyle name="Comma 2 3 2" xfId="110"/>
    <cellStyle name="Comma 2 4" xfId="111"/>
    <cellStyle name="Comma 2 4 2" xfId="112"/>
    <cellStyle name="Comma 2 5" xfId="113"/>
    <cellStyle name="Comma 20" xfId="114"/>
    <cellStyle name="Comma 21" xfId="115"/>
    <cellStyle name="Comma 22" xfId="116"/>
    <cellStyle name="Comma 23" xfId="117"/>
    <cellStyle name="Comma 24" xfId="118"/>
    <cellStyle name="Comma 25" xfId="119"/>
    <cellStyle name="Comma 26" xfId="120"/>
    <cellStyle name="Comma 27" xfId="121"/>
    <cellStyle name="Comma 28" xfId="122"/>
    <cellStyle name="Comma 29" xfId="123"/>
    <cellStyle name="Comma 3" xfId="124"/>
    <cellStyle name="Comma 3 2" xfId="125"/>
    <cellStyle name="Comma 3 2 2" xfId="126"/>
    <cellStyle name="Comma 3 3" xfId="127"/>
    <cellStyle name="Comma 3 3 2" xfId="128"/>
    <cellStyle name="Comma 3 4" xfId="129"/>
    <cellStyle name="Comma 30" xfId="130"/>
    <cellStyle name="Comma 31" xfId="131"/>
    <cellStyle name="Comma 4" xfId="132"/>
    <cellStyle name="Comma 4 2" xfId="133"/>
    <cellStyle name="Comma 4 3" xfId="134"/>
    <cellStyle name="Comma 4 4" xfId="135"/>
    <cellStyle name="Comma 4 5" xfId="136"/>
    <cellStyle name="Comma 4 6" xfId="137"/>
    <cellStyle name="Comma 5" xfId="138"/>
    <cellStyle name="Comma 5 2" xfId="139"/>
    <cellStyle name="Comma 5 3" xfId="140"/>
    <cellStyle name="Comma 5 4" xfId="141"/>
    <cellStyle name="Comma 5 5" xfId="142"/>
    <cellStyle name="Comma 5 6" xfId="143"/>
    <cellStyle name="Comma 6" xfId="144"/>
    <cellStyle name="Comma 6 2" xfId="145"/>
    <cellStyle name="Comma 6 2 2" xfId="146"/>
    <cellStyle name="Comma 6 3" xfId="147"/>
    <cellStyle name="Comma 7" xfId="148"/>
    <cellStyle name="Comma 7 2" xfId="149"/>
    <cellStyle name="Comma 7 2 2" xfId="150"/>
    <cellStyle name="Comma 7 3" xfId="151"/>
    <cellStyle name="Comma 8" xfId="152"/>
    <cellStyle name="Comma 8 2" xfId="153"/>
    <cellStyle name="Comma 9" xfId="154"/>
    <cellStyle name="Currency 2" xfId="155"/>
    <cellStyle name="Currency 3" xfId="156"/>
    <cellStyle name="Currency 4" xfId="157"/>
    <cellStyle name="Currency 4 2" xfId="158"/>
    <cellStyle name="Currency 5" xfId="159"/>
    <cellStyle name="Currency 6" xfId="160"/>
    <cellStyle name="Explanatory Text 2" xfId="161"/>
    <cellStyle name="Explanatory Text 3" xfId="162"/>
    <cellStyle name="Good 2" xfId="163"/>
    <cellStyle name="Good 3" xfId="164"/>
    <cellStyle name="Heading 1 2" xfId="165"/>
    <cellStyle name="Heading 1 3" xfId="166"/>
    <cellStyle name="Heading 2 2" xfId="167"/>
    <cellStyle name="Heading 2 3" xfId="168"/>
    <cellStyle name="Heading 3 2" xfId="169"/>
    <cellStyle name="Heading 3 3" xfId="170"/>
    <cellStyle name="Heading 4 2" xfId="171"/>
    <cellStyle name="Heading 4 3" xfId="172"/>
    <cellStyle name="Input 2" xfId="173"/>
    <cellStyle name="Input 3" xfId="174"/>
    <cellStyle name="Linked Cell 2" xfId="175"/>
    <cellStyle name="Linked Cell 3" xfId="176"/>
    <cellStyle name="Neutral 2" xfId="177"/>
    <cellStyle name="Neutral 3" xfId="178"/>
    <cellStyle name="Normal" xfId="0" builtinId="0"/>
    <cellStyle name="Normal 10" xfId="179"/>
    <cellStyle name="Normal 10 2" xfId="180"/>
    <cellStyle name="Normal 11" xfId="181"/>
    <cellStyle name="Normal 11 2" xfId="182"/>
    <cellStyle name="Normal 12" xfId="183"/>
    <cellStyle name="Normal 12 2" xfId="184"/>
    <cellStyle name="Normal 13" xfId="185"/>
    <cellStyle name="Normal 13 2" xfId="186"/>
    <cellStyle name="Normal 14" xfId="187"/>
    <cellStyle name="Normal 14 2" xfId="188"/>
    <cellStyle name="Normal 15" xfId="189"/>
    <cellStyle name="Normal 15 2" xfId="190"/>
    <cellStyle name="Normal 16" xfId="191"/>
    <cellStyle name="Normal 16 2" xfId="192"/>
    <cellStyle name="Normal 17" xfId="193"/>
    <cellStyle name="Normal 17 2" xfId="194"/>
    <cellStyle name="Normal 18" xfId="195"/>
    <cellStyle name="Normal 18 2" xfId="196"/>
    <cellStyle name="Normal 19" xfId="197"/>
    <cellStyle name="Normal 19 2" xfId="198"/>
    <cellStyle name="Normal 2" xfId="199"/>
    <cellStyle name="Normal 2 19" xfId="200"/>
    <cellStyle name="Normal 2 19 2" xfId="201"/>
    <cellStyle name="Normal 2 2" xfId="202"/>
    <cellStyle name="Normal 2 2 10" xfId="203"/>
    <cellStyle name="Normal 2 2 2" xfId="204"/>
    <cellStyle name="Normal 2 2 2 2" xfId="205"/>
    <cellStyle name="Normal 2 2 2 3" xfId="206"/>
    <cellStyle name="Normal 2 2 3" xfId="207"/>
    <cellStyle name="Normal 2 2 4" xfId="208"/>
    <cellStyle name="Normal 2 2 5" xfId="209"/>
    <cellStyle name="Normal 2 2 6" xfId="210"/>
    <cellStyle name="Normal 2 2 7" xfId="211"/>
    <cellStyle name="Normal 2 2 8" xfId="212"/>
    <cellStyle name="Normal 2 2 9" xfId="213"/>
    <cellStyle name="Normal 2 3" xfId="214"/>
    <cellStyle name="Normal 2 3 2" xfId="215"/>
    <cellStyle name="Normal 2 3 3" xfId="216"/>
    <cellStyle name="Normal 2 3 4" xfId="217"/>
    <cellStyle name="Normal 2 3 5" xfId="218"/>
    <cellStyle name="Normal 2 3 6" xfId="219"/>
    <cellStyle name="Normal 2 4" xfId="220"/>
    <cellStyle name="Normal 2 4 2" xfId="221"/>
    <cellStyle name="Normal 2 4 2 2" xfId="222"/>
    <cellStyle name="Normal 2 4 3" xfId="223"/>
    <cellStyle name="Normal 2 4 4" xfId="1"/>
    <cellStyle name="Normal 2 4_3. CDAIP_3rd Qtr_All" xfId="224"/>
    <cellStyle name="Normal 2 5" xfId="225"/>
    <cellStyle name="Normal 2 5 2" xfId="226"/>
    <cellStyle name="Normal 2 5 3" xfId="227"/>
    <cellStyle name="Normal 2 5 3 2" xfId="228"/>
    <cellStyle name="Normal 2 5 4" xfId="229"/>
    <cellStyle name="Normal 2 5 4 2" xfId="230"/>
    <cellStyle name="Normal 2 5 5" xfId="231"/>
    <cellStyle name="Normal 2 6" xfId="5"/>
    <cellStyle name="Normal 2 6 2" xfId="232"/>
    <cellStyle name="Normal 2 6 3" xfId="233"/>
    <cellStyle name="Normal 2 6 4" xfId="234"/>
    <cellStyle name="Normal 2 6 5" xfId="235"/>
    <cellStyle name="Normal 2 6 6" xfId="354"/>
    <cellStyle name="Normal 2 7" xfId="236"/>
    <cellStyle name="Normal 2 8" xfId="237"/>
    <cellStyle name="Normal 2 9" xfId="238"/>
    <cellStyle name="Normal 2_65" xfId="239"/>
    <cellStyle name="Normal 20" xfId="240"/>
    <cellStyle name="Normal 20 2" xfId="241"/>
    <cellStyle name="Normal 21" xfId="242"/>
    <cellStyle name="Normal 21 2" xfId="243"/>
    <cellStyle name="Normal 22" xfId="244"/>
    <cellStyle name="Normal 22 2" xfId="245"/>
    <cellStyle name="Normal 23" xfId="246"/>
    <cellStyle name="Normal 23 2" xfId="247"/>
    <cellStyle name="Normal 24" xfId="248"/>
    <cellStyle name="Normal 24 2" xfId="249"/>
    <cellStyle name="Normal 25" xfId="250"/>
    <cellStyle name="Normal 25 2" xfId="251"/>
    <cellStyle name="Normal 26" xfId="252"/>
    <cellStyle name="Normal 26 2" xfId="253"/>
    <cellStyle name="Normal 27" xfId="254"/>
    <cellStyle name="Normal 27 2" xfId="255"/>
    <cellStyle name="Normal 28" xfId="256"/>
    <cellStyle name="Normal 28 2" xfId="257"/>
    <cellStyle name="Normal 29" xfId="258"/>
    <cellStyle name="Normal 29 2" xfId="259"/>
    <cellStyle name="Normal 3" xfId="260"/>
    <cellStyle name="Normal 3 2" xfId="261"/>
    <cellStyle name="Normal 3 2 2" xfId="262"/>
    <cellStyle name="Normal 3 3" xfId="263"/>
    <cellStyle name="Normal 3_3. CDAIP_3rd Qtr_All" xfId="264"/>
    <cellStyle name="Normal 30" xfId="265"/>
    <cellStyle name="Normal 30 2" xfId="266"/>
    <cellStyle name="Normal 31" xfId="267"/>
    <cellStyle name="Normal 31 2" xfId="268"/>
    <cellStyle name="Normal 32" xfId="269"/>
    <cellStyle name="Normal 32 2" xfId="270"/>
    <cellStyle name="Normal 32 2 2" xfId="271"/>
    <cellStyle name="Normal 32 3" xfId="272"/>
    <cellStyle name="Normal 33" xfId="273"/>
    <cellStyle name="Normal 33 2" xfId="274"/>
    <cellStyle name="Normal 34" xfId="2"/>
    <cellStyle name="Normal 34 2" xfId="275"/>
    <cellStyle name="Normal 35" xfId="276"/>
    <cellStyle name="Normal 36" xfId="277"/>
    <cellStyle name="Normal 37" xfId="278"/>
    <cellStyle name="Normal 38" xfId="279"/>
    <cellStyle name="Normal 39" xfId="280"/>
    <cellStyle name="Normal 4" xfId="281"/>
    <cellStyle name="Normal 4 2" xfId="282"/>
    <cellStyle name="Normal 4 2 2" xfId="283"/>
    <cellStyle name="Normal 4 2 2 2" xfId="284"/>
    <cellStyle name="Normal 4 2 3" xfId="285"/>
    <cellStyle name="Normal 4 2 3 2" xfId="286"/>
    <cellStyle name="Normal 4 2 4" xfId="287"/>
    <cellStyle name="Normal 4 2 5" xfId="288"/>
    <cellStyle name="Normal 4 3" xfId="289"/>
    <cellStyle name="Normal 4 3 2" xfId="290"/>
    <cellStyle name="Normal 4 4" xfId="291"/>
    <cellStyle name="Normal 4 4 2" xfId="292"/>
    <cellStyle name="Normal 4 5" xfId="293"/>
    <cellStyle name="Normal 4 6" xfId="294"/>
    <cellStyle name="Normal 4 7" xfId="295"/>
    <cellStyle name="Normal 4 8" xfId="296"/>
    <cellStyle name="Normal 4 9" xfId="297"/>
    <cellStyle name="Normal 4_Population Feb 2012" xfId="298"/>
    <cellStyle name="Normal 40" xfId="299"/>
    <cellStyle name="Normal 41" xfId="300"/>
    <cellStyle name="Normal 42" xfId="301"/>
    <cellStyle name="Normal 43" xfId="302"/>
    <cellStyle name="Normal 44" xfId="303"/>
    <cellStyle name="Normal 45" xfId="304"/>
    <cellStyle name="Normal 46" xfId="305"/>
    <cellStyle name="Normal 47" xfId="306"/>
    <cellStyle name="Normal 48" xfId="307"/>
    <cellStyle name="Normal 49" xfId="308"/>
    <cellStyle name="Normal 5" xfId="309"/>
    <cellStyle name="Normal 5 2" xfId="310"/>
    <cellStyle name="Normal 50" xfId="311"/>
    <cellStyle name="Normal 51" xfId="312"/>
    <cellStyle name="Normal 52" xfId="313"/>
    <cellStyle name="Normal 53" xfId="314"/>
    <cellStyle name="Normal 54" xfId="315"/>
    <cellStyle name="Normal 55" xfId="316"/>
    <cellStyle name="Normal 56" xfId="3"/>
    <cellStyle name="Normal 6" xfId="317"/>
    <cellStyle name="Normal 6 2" xfId="318"/>
    <cellStyle name="Normal 6 2 2" xfId="319"/>
    <cellStyle name="Normal 6 3" xfId="320"/>
    <cellStyle name="Normal 6 4" xfId="321"/>
    <cellStyle name="Normal 6 5" xfId="322"/>
    <cellStyle name="Normal 6 6" xfId="323"/>
    <cellStyle name="Normal 6 7" xfId="324"/>
    <cellStyle name="Normal 7" xfId="325"/>
    <cellStyle name="Normal 7 2" xfId="326"/>
    <cellStyle name="Normal 7 2 2" xfId="327"/>
    <cellStyle name="Normal 7 3" xfId="328"/>
    <cellStyle name="Normal 7 3 2" xfId="329"/>
    <cellStyle name="Normal 7 4" xfId="330"/>
    <cellStyle name="Normal 7 4 2" xfId="331"/>
    <cellStyle name="Normal 7 5" xfId="332"/>
    <cellStyle name="Normal 8" xfId="333"/>
    <cellStyle name="Normal 8 2" xfId="334"/>
    <cellStyle name="Normal 8 2 2" xfId="335"/>
    <cellStyle name="Normal 8 3" xfId="336"/>
    <cellStyle name="Normal 9" xfId="337"/>
    <cellStyle name="Note 2" xfId="338"/>
    <cellStyle name="Note 2 2" xfId="339"/>
    <cellStyle name="Note 3" xfId="340"/>
    <cellStyle name="Note 3 2" xfId="341"/>
    <cellStyle name="Output 2" xfId="342"/>
    <cellStyle name="Output 3" xfId="343"/>
    <cellStyle name="Percent 2" xfId="344"/>
    <cellStyle name="Percent 2 2" xfId="345"/>
    <cellStyle name="Title 2" xfId="346"/>
    <cellStyle name="Title 3" xfId="347"/>
    <cellStyle name="Total 2" xfId="348"/>
    <cellStyle name="Total 3" xfId="349"/>
    <cellStyle name="Warning Text 2" xfId="350"/>
    <cellStyle name="Warning Text 3" xfId="3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X42"/>
  <sheetViews>
    <sheetView tabSelected="1" view="pageBreakPreview" zoomScaleNormal="80" zoomScaleSheetLayoutView="100" workbookViewId="0">
      <pane ySplit="2460" activePane="bottomLeft"/>
      <selection pane="bottomLeft" activeCell="O11" sqref="O11"/>
    </sheetView>
  </sheetViews>
  <sheetFormatPr defaultRowHeight="15"/>
  <cols>
    <col min="1" max="1" width="4.28515625" style="1" customWidth="1"/>
    <col min="2" max="2" width="6.5703125" style="1" bestFit="1" customWidth="1"/>
    <col min="3" max="3" width="24.7109375" style="1" bestFit="1" customWidth="1"/>
    <col min="4" max="4" width="8.85546875" style="1" bestFit="1" customWidth="1"/>
    <col min="5" max="5" width="6.7109375" style="1" customWidth="1"/>
    <col min="6" max="6" width="9.140625" style="1" customWidth="1"/>
    <col min="7" max="7" width="10.140625" style="1" customWidth="1"/>
    <col min="8" max="8" width="10.42578125" style="1" customWidth="1"/>
    <col min="9" max="9" width="8.7109375" style="1" customWidth="1"/>
    <col min="10" max="10" width="9.28515625" style="1" customWidth="1"/>
    <col min="11" max="11" width="10.140625" style="1" customWidth="1"/>
    <col min="12" max="12" width="9.28515625" style="1" customWidth="1"/>
    <col min="13" max="13" width="8.5703125" style="1" customWidth="1"/>
    <col min="14" max="14" width="9.28515625" style="1" customWidth="1"/>
    <col min="15" max="15" width="9.85546875" style="1" customWidth="1"/>
    <col min="16" max="16" width="9" style="1" customWidth="1"/>
    <col min="17" max="17" width="7.5703125" style="1" customWidth="1"/>
    <col min="18" max="18" width="9" style="1" customWidth="1"/>
    <col min="19" max="19" width="9.85546875" style="1" customWidth="1"/>
    <col min="20" max="21" width="8.85546875" style="1" customWidth="1"/>
    <col min="22" max="22" width="9.42578125" style="1" customWidth="1"/>
    <col min="23" max="23" width="10.42578125" style="1" customWidth="1"/>
    <col min="24" max="16384" width="9.140625" style="1"/>
  </cols>
  <sheetData>
    <row r="1" spans="1:23" ht="22.5">
      <c r="A1" s="177" t="s">
        <v>195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s="16" customFormat="1" ht="15.75">
      <c r="A2" s="13"/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5"/>
      <c r="V2" s="15" t="s">
        <v>0</v>
      </c>
      <c r="W2" s="15"/>
    </row>
    <row r="3" spans="1:23" ht="22.5">
      <c r="A3" s="81" t="s">
        <v>1</v>
      </c>
      <c r="B3" s="81"/>
      <c r="C3" s="81"/>
      <c r="D3" s="81"/>
      <c r="E3" s="80"/>
      <c r="F3" s="80"/>
      <c r="G3" s="17"/>
      <c r="H3" s="17"/>
      <c r="I3" s="17"/>
      <c r="J3" s="17"/>
      <c r="K3" s="17"/>
      <c r="L3" s="17"/>
      <c r="M3" s="17"/>
      <c r="N3" s="17"/>
      <c r="O3" s="18"/>
      <c r="P3" s="19"/>
      <c r="Q3" s="19"/>
      <c r="R3" s="19"/>
      <c r="S3" s="19"/>
      <c r="T3" s="17"/>
      <c r="U3" s="17"/>
      <c r="V3" s="17"/>
      <c r="W3" s="17"/>
    </row>
    <row r="4" spans="1:23" ht="15.75" customHeight="1">
      <c r="A4" s="182" t="s">
        <v>2</v>
      </c>
      <c r="B4" s="182" t="s">
        <v>3</v>
      </c>
      <c r="C4" s="183" t="s">
        <v>4</v>
      </c>
      <c r="D4" s="175" t="s">
        <v>5</v>
      </c>
      <c r="E4" s="175"/>
      <c r="F4" s="175"/>
      <c r="G4" s="175"/>
      <c r="H4" s="175" t="s">
        <v>6</v>
      </c>
      <c r="I4" s="175"/>
      <c r="J4" s="175"/>
      <c r="K4" s="175"/>
      <c r="L4" s="175" t="s">
        <v>7</v>
      </c>
      <c r="M4" s="175"/>
      <c r="N4" s="175"/>
      <c r="O4" s="175"/>
      <c r="P4" s="175" t="s">
        <v>8</v>
      </c>
      <c r="Q4" s="175"/>
      <c r="R4" s="175"/>
      <c r="S4" s="175"/>
      <c r="T4" s="175" t="s">
        <v>9</v>
      </c>
      <c r="U4" s="175"/>
      <c r="V4" s="175"/>
      <c r="W4" s="175"/>
    </row>
    <row r="5" spans="1:23" ht="31.5" customHeight="1">
      <c r="A5" s="182"/>
      <c r="B5" s="182"/>
      <c r="C5" s="183"/>
      <c r="D5" s="3" t="s">
        <v>10</v>
      </c>
      <c r="E5" s="3" t="s">
        <v>11</v>
      </c>
      <c r="F5" s="3" t="s">
        <v>12</v>
      </c>
      <c r="G5" s="3" t="s">
        <v>13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10</v>
      </c>
      <c r="Q5" s="3" t="s">
        <v>11</v>
      </c>
      <c r="R5" s="3" t="s">
        <v>12</v>
      </c>
      <c r="S5" s="3" t="s">
        <v>13</v>
      </c>
      <c r="T5" s="3" t="s">
        <v>10</v>
      </c>
      <c r="U5" s="3" t="s">
        <v>11</v>
      </c>
      <c r="V5" s="3" t="s">
        <v>12</v>
      </c>
      <c r="W5" s="3" t="s">
        <v>13</v>
      </c>
    </row>
    <row r="6" spans="1:23" s="254" customFormat="1" ht="15.75">
      <c r="A6" s="250">
        <v>1</v>
      </c>
      <c r="B6" s="251" t="s">
        <v>14</v>
      </c>
      <c r="C6" s="252" t="s">
        <v>15</v>
      </c>
      <c r="D6" s="253">
        <f>SUM(H6,L6,P6,T6)</f>
        <v>432</v>
      </c>
      <c r="E6" s="253">
        <f>SUM(I6,M6,Q6,U6)</f>
        <v>642</v>
      </c>
      <c r="F6" s="253">
        <f>SUM(J6,N6,R6,V6)</f>
        <v>708</v>
      </c>
      <c r="G6" s="253">
        <f t="shared" ref="G6:G36" si="0">E6+F6</f>
        <v>1350</v>
      </c>
      <c r="H6" s="253">
        <v>340</v>
      </c>
      <c r="I6" s="253">
        <v>548</v>
      </c>
      <c r="J6" s="253">
        <v>647</v>
      </c>
      <c r="K6" s="253">
        <f t="shared" ref="K6:K36" si="1">SUM(I6:J6)</f>
        <v>1195</v>
      </c>
      <c r="L6" s="253">
        <v>92</v>
      </c>
      <c r="M6" s="253">
        <v>94</v>
      </c>
      <c r="N6" s="253">
        <v>61</v>
      </c>
      <c r="O6" s="253">
        <f>SUM(M6:N6)</f>
        <v>155</v>
      </c>
      <c r="P6" s="253">
        <v>0</v>
      </c>
      <c r="Q6" s="253"/>
      <c r="R6" s="253"/>
      <c r="S6" s="253">
        <f t="shared" ref="S6:S36" si="2">SUM(Q6:R6)</f>
        <v>0</v>
      </c>
      <c r="T6" s="253">
        <v>0</v>
      </c>
      <c r="U6" s="253">
        <v>0</v>
      </c>
      <c r="V6" s="253">
        <v>0</v>
      </c>
      <c r="W6" s="253">
        <f>SUM(U6:V6)</f>
        <v>0</v>
      </c>
    </row>
    <row r="7" spans="1:23" s="254" customFormat="1" ht="19.5" customHeight="1">
      <c r="A7" s="250">
        <v>2</v>
      </c>
      <c r="B7" s="251" t="s">
        <v>16</v>
      </c>
      <c r="C7" s="252" t="s">
        <v>17</v>
      </c>
      <c r="D7" s="253">
        <f t="shared" ref="D7:D35" si="3">SUM(H7,L7,P7,T7)</f>
        <v>603</v>
      </c>
      <c r="E7" s="253">
        <f t="shared" ref="E7:E35" si="4">SUM(I7,M7,Q7,U7)</f>
        <v>876</v>
      </c>
      <c r="F7" s="253">
        <f t="shared" ref="F7:F35" si="5">SUM(J7,N7,R7,V7)</f>
        <v>933</v>
      </c>
      <c r="G7" s="253">
        <f t="shared" si="0"/>
        <v>1809</v>
      </c>
      <c r="H7" s="253">
        <v>590</v>
      </c>
      <c r="I7" s="253">
        <v>859</v>
      </c>
      <c r="J7" s="253">
        <v>917</v>
      </c>
      <c r="K7" s="253">
        <f t="shared" si="1"/>
        <v>1776</v>
      </c>
      <c r="L7" s="253">
        <v>13</v>
      </c>
      <c r="M7" s="253">
        <v>17</v>
      </c>
      <c r="N7" s="253">
        <v>16</v>
      </c>
      <c r="O7" s="253">
        <f t="shared" ref="O7:O36" si="6">SUM(M7:N7)</f>
        <v>33</v>
      </c>
      <c r="P7" s="253">
        <v>0</v>
      </c>
      <c r="Q7" s="253"/>
      <c r="R7" s="253"/>
      <c r="S7" s="253">
        <f t="shared" si="2"/>
        <v>0</v>
      </c>
      <c r="T7" s="253">
        <v>0</v>
      </c>
      <c r="U7" s="253"/>
      <c r="V7" s="253"/>
      <c r="W7" s="253">
        <f t="shared" ref="W7:W36" si="7">SUM(U7:V7)</f>
        <v>0</v>
      </c>
    </row>
    <row r="8" spans="1:23" s="254" customFormat="1" ht="19.5" customHeight="1">
      <c r="A8" s="250">
        <v>3</v>
      </c>
      <c r="B8" s="251" t="s">
        <v>18</v>
      </c>
      <c r="C8" s="252" t="s">
        <v>19</v>
      </c>
      <c r="D8" s="253">
        <f t="shared" si="3"/>
        <v>657</v>
      </c>
      <c r="E8" s="253">
        <f t="shared" si="4"/>
        <v>984</v>
      </c>
      <c r="F8" s="253">
        <f t="shared" si="5"/>
        <v>1023</v>
      </c>
      <c r="G8" s="253">
        <f t="shared" si="0"/>
        <v>2007</v>
      </c>
      <c r="H8" s="253">
        <v>261</v>
      </c>
      <c r="I8" s="253">
        <v>534</v>
      </c>
      <c r="J8" s="253">
        <v>572</v>
      </c>
      <c r="K8" s="253">
        <f t="shared" si="1"/>
        <v>1106</v>
      </c>
      <c r="L8" s="253">
        <v>395</v>
      </c>
      <c r="M8" s="253">
        <v>449</v>
      </c>
      <c r="N8" s="253">
        <v>450</v>
      </c>
      <c r="O8" s="253">
        <f t="shared" si="6"/>
        <v>899</v>
      </c>
      <c r="P8" s="253">
        <v>1</v>
      </c>
      <c r="Q8" s="253">
        <v>1</v>
      </c>
      <c r="R8" s="253">
        <v>1</v>
      </c>
      <c r="S8" s="253">
        <f t="shared" si="2"/>
        <v>2</v>
      </c>
      <c r="T8" s="253">
        <v>0</v>
      </c>
      <c r="U8" s="253"/>
      <c r="V8" s="253"/>
      <c r="W8" s="253">
        <f t="shared" si="7"/>
        <v>0</v>
      </c>
    </row>
    <row r="9" spans="1:23" s="254" customFormat="1" ht="19.5" customHeight="1">
      <c r="A9" s="250">
        <v>4</v>
      </c>
      <c r="B9" s="251" t="s">
        <v>20</v>
      </c>
      <c r="C9" s="252" t="s">
        <v>21</v>
      </c>
      <c r="D9" s="253">
        <f t="shared" si="3"/>
        <v>808</v>
      </c>
      <c r="E9" s="253">
        <f t="shared" si="4"/>
        <v>1128</v>
      </c>
      <c r="F9" s="253">
        <f t="shared" si="5"/>
        <v>1217</v>
      </c>
      <c r="G9" s="253">
        <f t="shared" si="0"/>
        <v>2345</v>
      </c>
      <c r="H9" s="253">
        <v>624</v>
      </c>
      <c r="I9" s="253">
        <v>881</v>
      </c>
      <c r="J9" s="253">
        <v>930</v>
      </c>
      <c r="K9" s="253">
        <f t="shared" si="1"/>
        <v>1811</v>
      </c>
      <c r="L9" s="253">
        <v>184</v>
      </c>
      <c r="M9" s="253">
        <v>247</v>
      </c>
      <c r="N9" s="253">
        <v>287</v>
      </c>
      <c r="O9" s="253">
        <f t="shared" si="6"/>
        <v>534</v>
      </c>
      <c r="P9" s="253">
        <v>0</v>
      </c>
      <c r="Q9" s="253"/>
      <c r="R9" s="253"/>
      <c r="S9" s="253">
        <f t="shared" si="2"/>
        <v>0</v>
      </c>
      <c r="T9" s="253">
        <v>0</v>
      </c>
      <c r="U9" s="253">
        <v>0</v>
      </c>
      <c r="V9" s="253"/>
      <c r="W9" s="253">
        <f t="shared" si="7"/>
        <v>0</v>
      </c>
    </row>
    <row r="10" spans="1:23" s="264" customFormat="1" ht="19.5" customHeight="1">
      <c r="A10" s="261">
        <v>5</v>
      </c>
      <c r="B10" s="262" t="s">
        <v>22</v>
      </c>
      <c r="C10" s="252" t="s">
        <v>23</v>
      </c>
      <c r="D10" s="253">
        <f t="shared" si="3"/>
        <v>712</v>
      </c>
      <c r="E10" s="253">
        <f t="shared" si="4"/>
        <v>1006</v>
      </c>
      <c r="F10" s="253">
        <f t="shared" si="5"/>
        <v>1158</v>
      </c>
      <c r="G10" s="253">
        <f t="shared" si="0"/>
        <v>2164</v>
      </c>
      <c r="H10" s="263">
        <v>607</v>
      </c>
      <c r="I10" s="263">
        <v>814</v>
      </c>
      <c r="J10" s="263">
        <v>976</v>
      </c>
      <c r="K10" s="253">
        <f t="shared" si="1"/>
        <v>1790</v>
      </c>
      <c r="L10" s="263">
        <v>104</v>
      </c>
      <c r="M10" s="263">
        <v>191</v>
      </c>
      <c r="N10" s="263">
        <v>182</v>
      </c>
      <c r="O10" s="253">
        <f t="shared" si="6"/>
        <v>373</v>
      </c>
      <c r="P10" s="263">
        <v>0</v>
      </c>
      <c r="Q10" s="263"/>
      <c r="R10" s="263"/>
      <c r="S10" s="253">
        <f t="shared" si="2"/>
        <v>0</v>
      </c>
      <c r="T10" s="263">
        <v>1</v>
      </c>
      <c r="U10" s="263">
        <v>1</v>
      </c>
      <c r="V10" s="263"/>
      <c r="W10" s="253">
        <f t="shared" si="7"/>
        <v>1</v>
      </c>
    </row>
    <row r="11" spans="1:23" s="276" customFormat="1" ht="19.5" customHeight="1">
      <c r="A11" s="250">
        <v>6</v>
      </c>
      <c r="B11" s="251" t="s">
        <v>24</v>
      </c>
      <c r="C11" s="286" t="s">
        <v>25</v>
      </c>
      <c r="D11" s="253">
        <f t="shared" si="3"/>
        <v>860</v>
      </c>
      <c r="E11" s="253">
        <f t="shared" si="4"/>
        <v>1262</v>
      </c>
      <c r="F11" s="253">
        <f t="shared" si="5"/>
        <v>1384</v>
      </c>
      <c r="G11" s="253">
        <f t="shared" si="0"/>
        <v>2646</v>
      </c>
      <c r="H11" s="253">
        <v>757</v>
      </c>
      <c r="I11" s="253">
        <v>1113</v>
      </c>
      <c r="J11" s="253">
        <v>1216</v>
      </c>
      <c r="K11" s="253">
        <f t="shared" si="1"/>
        <v>2329</v>
      </c>
      <c r="L11" s="253">
        <v>103</v>
      </c>
      <c r="M11" s="253">
        <v>149</v>
      </c>
      <c r="N11" s="253">
        <v>168</v>
      </c>
      <c r="O11" s="253">
        <f t="shared" si="6"/>
        <v>317</v>
      </c>
      <c r="P11" s="253">
        <v>0</v>
      </c>
      <c r="Q11" s="253"/>
      <c r="R11" s="253"/>
      <c r="S11" s="253">
        <f t="shared" si="2"/>
        <v>0</v>
      </c>
      <c r="T11" s="253">
        <v>0</v>
      </c>
      <c r="U11" s="253"/>
      <c r="V11" s="253"/>
      <c r="W11" s="253">
        <f t="shared" si="7"/>
        <v>0</v>
      </c>
    </row>
    <row r="12" spans="1:23" s="254" customFormat="1" ht="19.5" customHeight="1">
      <c r="A12" s="250">
        <v>7</v>
      </c>
      <c r="B12" s="251" t="s">
        <v>26</v>
      </c>
      <c r="C12" s="252" t="s">
        <v>27</v>
      </c>
      <c r="D12" s="253">
        <f t="shared" si="3"/>
        <v>562</v>
      </c>
      <c r="E12" s="253">
        <f t="shared" si="4"/>
        <v>811</v>
      </c>
      <c r="F12" s="253">
        <f t="shared" si="5"/>
        <v>793</v>
      </c>
      <c r="G12" s="253">
        <f t="shared" si="0"/>
        <v>1604</v>
      </c>
      <c r="H12" s="253">
        <v>555</v>
      </c>
      <c r="I12" s="253">
        <v>802</v>
      </c>
      <c r="J12" s="253">
        <v>784</v>
      </c>
      <c r="K12" s="253">
        <f t="shared" si="1"/>
        <v>1586</v>
      </c>
      <c r="L12" s="253">
        <v>7</v>
      </c>
      <c r="M12" s="253">
        <v>9</v>
      </c>
      <c r="N12" s="253">
        <v>9</v>
      </c>
      <c r="O12" s="253">
        <f t="shared" si="6"/>
        <v>18</v>
      </c>
      <c r="P12" s="253">
        <v>0</v>
      </c>
      <c r="Q12" s="253"/>
      <c r="R12" s="253"/>
      <c r="S12" s="253">
        <f t="shared" si="2"/>
        <v>0</v>
      </c>
      <c r="T12" s="253">
        <v>0</v>
      </c>
      <c r="U12" s="253"/>
      <c r="V12" s="253"/>
      <c r="W12" s="253">
        <f t="shared" si="7"/>
        <v>0</v>
      </c>
    </row>
    <row r="13" spans="1:23" ht="19.5" customHeight="1">
      <c r="A13" s="59">
        <v>8</v>
      </c>
      <c r="B13" s="60" t="s">
        <v>28</v>
      </c>
      <c r="C13" s="126" t="s">
        <v>29</v>
      </c>
      <c r="D13" s="20">
        <f t="shared" si="3"/>
        <v>325</v>
      </c>
      <c r="E13" s="20">
        <f t="shared" si="4"/>
        <v>442</v>
      </c>
      <c r="F13" s="20">
        <f t="shared" si="5"/>
        <v>468</v>
      </c>
      <c r="G13" s="20">
        <f t="shared" si="0"/>
        <v>910</v>
      </c>
      <c r="H13" s="20">
        <v>322</v>
      </c>
      <c r="I13" s="20">
        <v>439</v>
      </c>
      <c r="J13" s="20">
        <v>462</v>
      </c>
      <c r="K13" s="20">
        <f t="shared" si="1"/>
        <v>901</v>
      </c>
      <c r="L13" s="20">
        <v>3</v>
      </c>
      <c r="M13" s="20">
        <v>3</v>
      </c>
      <c r="N13" s="20">
        <v>6</v>
      </c>
      <c r="O13" s="20">
        <f t="shared" si="6"/>
        <v>9</v>
      </c>
      <c r="P13" s="20">
        <v>0</v>
      </c>
      <c r="Q13" s="20"/>
      <c r="R13" s="20"/>
      <c r="S13" s="20">
        <f t="shared" si="2"/>
        <v>0</v>
      </c>
      <c r="T13" s="20">
        <v>0</v>
      </c>
      <c r="U13" s="20"/>
      <c r="V13" s="20"/>
      <c r="W13" s="20">
        <f t="shared" si="7"/>
        <v>0</v>
      </c>
    </row>
    <row r="14" spans="1:23" s="254" customFormat="1" ht="19.5" customHeight="1">
      <c r="A14" s="250">
        <v>9</v>
      </c>
      <c r="B14" s="251" t="s">
        <v>30</v>
      </c>
      <c r="C14" s="252" t="s">
        <v>31</v>
      </c>
      <c r="D14" s="253">
        <f t="shared" si="3"/>
        <v>719</v>
      </c>
      <c r="E14" s="253">
        <f t="shared" si="4"/>
        <v>1031</v>
      </c>
      <c r="F14" s="253">
        <f t="shared" si="5"/>
        <v>1098</v>
      </c>
      <c r="G14" s="253">
        <f t="shared" si="0"/>
        <v>2129</v>
      </c>
      <c r="H14" s="253">
        <v>692</v>
      </c>
      <c r="I14" s="253">
        <v>990</v>
      </c>
      <c r="J14" s="253">
        <v>1043</v>
      </c>
      <c r="K14" s="253">
        <f t="shared" si="1"/>
        <v>2033</v>
      </c>
      <c r="L14" s="253">
        <v>27</v>
      </c>
      <c r="M14" s="253">
        <v>41</v>
      </c>
      <c r="N14" s="253">
        <v>55</v>
      </c>
      <c r="O14" s="253">
        <f t="shared" si="6"/>
        <v>96</v>
      </c>
      <c r="P14" s="253">
        <v>0</v>
      </c>
      <c r="Q14" s="253"/>
      <c r="R14" s="253"/>
      <c r="S14" s="253">
        <f t="shared" si="2"/>
        <v>0</v>
      </c>
      <c r="T14" s="253">
        <v>0</v>
      </c>
      <c r="U14" s="253"/>
      <c r="V14" s="253"/>
      <c r="W14" s="253">
        <f t="shared" si="7"/>
        <v>0</v>
      </c>
    </row>
    <row r="15" spans="1:23" ht="19.5" customHeight="1">
      <c r="A15" s="59">
        <v>10</v>
      </c>
      <c r="B15" s="60" t="s">
        <v>32</v>
      </c>
      <c r="C15" s="58" t="s">
        <v>33</v>
      </c>
      <c r="D15" s="20">
        <f t="shared" si="3"/>
        <v>440</v>
      </c>
      <c r="E15" s="20">
        <f t="shared" si="4"/>
        <v>598</v>
      </c>
      <c r="F15" s="20">
        <f t="shared" si="5"/>
        <v>614</v>
      </c>
      <c r="G15" s="20">
        <f>E15+F15</f>
        <v>1212</v>
      </c>
      <c r="H15" s="20">
        <v>430</v>
      </c>
      <c r="I15" s="20">
        <v>582</v>
      </c>
      <c r="J15" s="20">
        <v>599</v>
      </c>
      <c r="K15" s="20">
        <f t="shared" si="1"/>
        <v>1181</v>
      </c>
      <c r="L15" s="20">
        <v>10</v>
      </c>
      <c r="M15" s="20">
        <v>16</v>
      </c>
      <c r="N15" s="20">
        <v>15</v>
      </c>
      <c r="O15" s="20">
        <f t="shared" si="6"/>
        <v>31</v>
      </c>
      <c r="P15" s="20">
        <v>0</v>
      </c>
      <c r="Q15" s="20"/>
      <c r="R15" s="20"/>
      <c r="S15" s="20">
        <f t="shared" si="2"/>
        <v>0</v>
      </c>
      <c r="T15" s="20">
        <v>0</v>
      </c>
      <c r="U15" s="20"/>
      <c r="V15" s="20"/>
      <c r="W15" s="20">
        <f t="shared" si="7"/>
        <v>0</v>
      </c>
    </row>
    <row r="16" spans="1:23" ht="19.5" customHeight="1">
      <c r="A16" s="59">
        <v>11</v>
      </c>
      <c r="B16" s="60" t="s">
        <v>34</v>
      </c>
      <c r="C16" s="58" t="s">
        <v>35</v>
      </c>
      <c r="D16" s="20">
        <f t="shared" si="3"/>
        <v>726</v>
      </c>
      <c r="E16" s="20">
        <f t="shared" si="4"/>
        <v>1127</v>
      </c>
      <c r="F16" s="20">
        <f t="shared" si="5"/>
        <v>1049</v>
      </c>
      <c r="G16" s="20">
        <f t="shared" si="0"/>
        <v>2176</v>
      </c>
      <c r="H16" s="20">
        <v>717</v>
      </c>
      <c r="I16" s="20">
        <v>1112</v>
      </c>
      <c r="J16" s="20">
        <v>1033</v>
      </c>
      <c r="K16" s="20">
        <f t="shared" si="1"/>
        <v>2145</v>
      </c>
      <c r="L16" s="20">
        <v>8</v>
      </c>
      <c r="M16" s="20">
        <v>14</v>
      </c>
      <c r="N16" s="20">
        <v>16</v>
      </c>
      <c r="O16" s="20">
        <f t="shared" si="6"/>
        <v>30</v>
      </c>
      <c r="P16" s="20">
        <v>0</v>
      </c>
      <c r="Q16" s="20"/>
      <c r="R16" s="20"/>
      <c r="S16" s="20">
        <f t="shared" si="2"/>
        <v>0</v>
      </c>
      <c r="T16" s="20">
        <v>1</v>
      </c>
      <c r="U16" s="20">
        <v>1</v>
      </c>
      <c r="V16" s="20"/>
      <c r="W16" s="20">
        <f t="shared" si="7"/>
        <v>1</v>
      </c>
    </row>
    <row r="17" spans="1:23" ht="15.75">
      <c r="A17" s="59">
        <v>12</v>
      </c>
      <c r="B17" s="60" t="s">
        <v>36</v>
      </c>
      <c r="C17" s="58" t="s">
        <v>37</v>
      </c>
      <c r="D17" s="20">
        <f t="shared" si="3"/>
        <v>560</v>
      </c>
      <c r="E17" s="20">
        <f t="shared" si="4"/>
        <v>788</v>
      </c>
      <c r="F17" s="20">
        <f t="shared" si="5"/>
        <v>850</v>
      </c>
      <c r="G17" s="20">
        <f t="shared" si="0"/>
        <v>1638</v>
      </c>
      <c r="H17" s="20">
        <v>545</v>
      </c>
      <c r="I17" s="20">
        <v>768</v>
      </c>
      <c r="J17" s="20">
        <v>826</v>
      </c>
      <c r="K17" s="20">
        <f t="shared" si="1"/>
        <v>1594</v>
      </c>
      <c r="L17" s="20">
        <v>15</v>
      </c>
      <c r="M17" s="20">
        <v>20</v>
      </c>
      <c r="N17" s="20">
        <v>24</v>
      </c>
      <c r="O17" s="20">
        <f t="shared" si="6"/>
        <v>44</v>
      </c>
      <c r="P17" s="20">
        <v>0</v>
      </c>
      <c r="Q17" s="20"/>
      <c r="R17" s="20"/>
      <c r="S17" s="20">
        <f>SUM(Q17:R17)</f>
        <v>0</v>
      </c>
      <c r="T17" s="20">
        <v>0</v>
      </c>
      <c r="U17" s="20"/>
      <c r="V17" s="20"/>
      <c r="W17" s="20">
        <f t="shared" si="7"/>
        <v>0</v>
      </c>
    </row>
    <row r="18" spans="1:23" s="127" customFormat="1" ht="15" customHeight="1">
      <c r="A18" s="59">
        <v>13</v>
      </c>
      <c r="B18" s="60" t="s">
        <v>38</v>
      </c>
      <c r="C18" s="126" t="s">
        <v>39</v>
      </c>
      <c r="D18" s="20">
        <f t="shared" si="3"/>
        <v>578</v>
      </c>
      <c r="E18" s="20">
        <f t="shared" si="4"/>
        <v>877</v>
      </c>
      <c r="F18" s="20">
        <f t="shared" si="5"/>
        <v>872</v>
      </c>
      <c r="G18" s="20">
        <f t="shared" si="0"/>
        <v>1749</v>
      </c>
      <c r="H18" s="20">
        <v>544</v>
      </c>
      <c r="I18" s="20">
        <v>837</v>
      </c>
      <c r="J18" s="20">
        <v>826</v>
      </c>
      <c r="K18" s="20">
        <f t="shared" si="1"/>
        <v>1663</v>
      </c>
      <c r="L18" s="20">
        <v>32</v>
      </c>
      <c r="M18" s="20">
        <v>38</v>
      </c>
      <c r="N18" s="20">
        <v>45</v>
      </c>
      <c r="O18" s="20">
        <f t="shared" si="6"/>
        <v>83</v>
      </c>
      <c r="P18" s="20">
        <v>1</v>
      </c>
      <c r="Q18" s="20">
        <v>1</v>
      </c>
      <c r="R18" s="20">
        <v>1</v>
      </c>
      <c r="S18" s="20">
        <f t="shared" si="2"/>
        <v>2</v>
      </c>
      <c r="T18" s="20">
        <v>1</v>
      </c>
      <c r="U18" s="20">
        <v>1</v>
      </c>
      <c r="V18" s="20"/>
      <c r="W18" s="20">
        <f t="shared" si="7"/>
        <v>1</v>
      </c>
    </row>
    <row r="19" spans="1:23" ht="19.5" customHeight="1">
      <c r="A19" s="59">
        <v>14</v>
      </c>
      <c r="B19" s="60" t="s">
        <v>40</v>
      </c>
      <c r="C19" s="58" t="s">
        <v>41</v>
      </c>
      <c r="D19" s="20">
        <f t="shared" si="3"/>
        <v>406</v>
      </c>
      <c r="E19" s="20">
        <f t="shared" si="4"/>
        <v>523</v>
      </c>
      <c r="F19" s="20">
        <f t="shared" si="5"/>
        <v>603</v>
      </c>
      <c r="G19" s="20">
        <f t="shared" si="0"/>
        <v>1126</v>
      </c>
      <c r="H19" s="20">
        <v>402</v>
      </c>
      <c r="I19" s="20">
        <v>519</v>
      </c>
      <c r="J19" s="20">
        <v>597</v>
      </c>
      <c r="K19" s="20">
        <f t="shared" si="1"/>
        <v>1116</v>
      </c>
      <c r="L19" s="20">
        <v>4</v>
      </c>
      <c r="M19" s="20">
        <v>4</v>
      </c>
      <c r="N19" s="20">
        <v>6</v>
      </c>
      <c r="O19" s="20">
        <f t="shared" si="6"/>
        <v>10</v>
      </c>
      <c r="P19" s="20">
        <v>0</v>
      </c>
      <c r="Q19" s="20"/>
      <c r="R19" s="20"/>
      <c r="S19" s="20">
        <f t="shared" si="2"/>
        <v>0</v>
      </c>
      <c r="T19" s="20">
        <v>0</v>
      </c>
      <c r="U19" s="20"/>
      <c r="V19" s="20"/>
      <c r="W19" s="20">
        <f t="shared" si="7"/>
        <v>0</v>
      </c>
    </row>
    <row r="20" spans="1:23" s="127" customFormat="1" ht="13.5" customHeight="1">
      <c r="A20" s="59">
        <v>15</v>
      </c>
      <c r="B20" s="60" t="s">
        <v>42</v>
      </c>
      <c r="C20" s="126" t="s">
        <v>43</v>
      </c>
      <c r="D20" s="20">
        <f t="shared" si="3"/>
        <v>801</v>
      </c>
      <c r="E20" s="20">
        <f t="shared" si="4"/>
        <v>1179</v>
      </c>
      <c r="F20" s="20">
        <f t="shared" si="5"/>
        <v>1201</v>
      </c>
      <c r="G20" s="20">
        <f t="shared" si="0"/>
        <v>2380</v>
      </c>
      <c r="H20" s="20">
        <v>711</v>
      </c>
      <c r="I20" s="20">
        <v>998</v>
      </c>
      <c r="J20" s="20">
        <v>1015</v>
      </c>
      <c r="K20" s="20">
        <f t="shared" si="1"/>
        <v>2013</v>
      </c>
      <c r="L20" s="20">
        <v>90</v>
      </c>
      <c r="M20" s="20">
        <v>181</v>
      </c>
      <c r="N20" s="20">
        <v>186</v>
      </c>
      <c r="O20" s="20">
        <f t="shared" si="6"/>
        <v>367</v>
      </c>
      <c r="P20" s="20">
        <v>0</v>
      </c>
      <c r="Q20" s="20"/>
      <c r="R20" s="20"/>
      <c r="S20" s="20">
        <f t="shared" si="2"/>
        <v>0</v>
      </c>
      <c r="T20" s="20">
        <v>0</v>
      </c>
      <c r="U20" s="20"/>
      <c r="V20" s="20"/>
      <c r="W20" s="20">
        <f t="shared" si="7"/>
        <v>0</v>
      </c>
    </row>
    <row r="21" spans="1:23" s="254" customFormat="1" ht="19.5" customHeight="1">
      <c r="A21" s="250">
        <v>16</v>
      </c>
      <c r="B21" s="251" t="s">
        <v>44</v>
      </c>
      <c r="C21" s="252" t="s">
        <v>45</v>
      </c>
      <c r="D21" s="253">
        <f t="shared" si="3"/>
        <v>441</v>
      </c>
      <c r="E21" s="253">
        <f t="shared" si="4"/>
        <v>556</v>
      </c>
      <c r="F21" s="253">
        <f t="shared" si="5"/>
        <v>634</v>
      </c>
      <c r="G21" s="253">
        <f t="shared" si="0"/>
        <v>1190</v>
      </c>
      <c r="H21" s="253">
        <v>432</v>
      </c>
      <c r="I21" s="253">
        <v>544</v>
      </c>
      <c r="J21" s="253">
        <v>615</v>
      </c>
      <c r="K21" s="253">
        <f t="shared" si="1"/>
        <v>1159</v>
      </c>
      <c r="L21" s="253">
        <v>8</v>
      </c>
      <c r="M21" s="253">
        <v>11</v>
      </c>
      <c r="N21" s="253">
        <v>17</v>
      </c>
      <c r="O21" s="253">
        <f t="shared" si="6"/>
        <v>28</v>
      </c>
      <c r="P21" s="253">
        <v>1</v>
      </c>
      <c r="Q21" s="253">
        <v>1</v>
      </c>
      <c r="R21" s="253">
        <v>2</v>
      </c>
      <c r="S21" s="253">
        <f t="shared" si="2"/>
        <v>3</v>
      </c>
      <c r="T21" s="253">
        <v>0</v>
      </c>
      <c r="U21" s="253"/>
      <c r="V21" s="253"/>
      <c r="W21" s="253">
        <f t="shared" si="7"/>
        <v>0</v>
      </c>
    </row>
    <row r="22" spans="1:23" s="254" customFormat="1" ht="19.5" customHeight="1">
      <c r="A22" s="250">
        <v>17</v>
      </c>
      <c r="B22" s="251" t="s">
        <v>46</v>
      </c>
      <c r="C22" s="252" t="s">
        <v>47</v>
      </c>
      <c r="D22" s="253">
        <f t="shared" si="3"/>
        <v>601</v>
      </c>
      <c r="E22" s="253">
        <f t="shared" si="4"/>
        <v>795</v>
      </c>
      <c r="F22" s="253">
        <f t="shared" si="5"/>
        <v>876</v>
      </c>
      <c r="G22" s="253">
        <f t="shared" si="0"/>
        <v>1671</v>
      </c>
      <c r="H22" s="253">
        <v>462</v>
      </c>
      <c r="I22" s="253">
        <v>590</v>
      </c>
      <c r="J22" s="253">
        <v>666</v>
      </c>
      <c r="K22" s="253">
        <f t="shared" si="1"/>
        <v>1256</v>
      </c>
      <c r="L22" s="253">
        <v>138</v>
      </c>
      <c r="M22" s="253">
        <v>204</v>
      </c>
      <c r="N22" s="253">
        <v>208</v>
      </c>
      <c r="O22" s="253">
        <f t="shared" si="6"/>
        <v>412</v>
      </c>
      <c r="P22" s="253">
        <v>1</v>
      </c>
      <c r="Q22" s="253">
        <v>1</v>
      </c>
      <c r="R22" s="253">
        <v>2</v>
      </c>
      <c r="S22" s="253">
        <f t="shared" si="2"/>
        <v>3</v>
      </c>
      <c r="T22" s="253">
        <v>0</v>
      </c>
      <c r="U22" s="253"/>
      <c r="V22" s="253"/>
      <c r="W22" s="253">
        <f t="shared" si="7"/>
        <v>0</v>
      </c>
    </row>
    <row r="23" spans="1:23" s="254" customFormat="1" ht="19.5" customHeight="1">
      <c r="A23" s="250">
        <v>18</v>
      </c>
      <c r="B23" s="251" t="s">
        <v>48</v>
      </c>
      <c r="C23" s="252" t="s">
        <v>49</v>
      </c>
      <c r="D23" s="253">
        <f t="shared" si="3"/>
        <v>491</v>
      </c>
      <c r="E23" s="253">
        <f t="shared" si="4"/>
        <v>722</v>
      </c>
      <c r="F23" s="253">
        <f t="shared" si="5"/>
        <v>744</v>
      </c>
      <c r="G23" s="253">
        <f t="shared" si="0"/>
        <v>1466</v>
      </c>
      <c r="H23" s="253">
        <v>477</v>
      </c>
      <c r="I23" s="253">
        <v>697</v>
      </c>
      <c r="J23" s="253">
        <v>726</v>
      </c>
      <c r="K23" s="253">
        <f t="shared" si="1"/>
        <v>1423</v>
      </c>
      <c r="L23" s="253">
        <v>14</v>
      </c>
      <c r="M23" s="253">
        <v>25</v>
      </c>
      <c r="N23" s="253">
        <v>18</v>
      </c>
      <c r="O23" s="253">
        <f t="shared" si="6"/>
        <v>43</v>
      </c>
      <c r="P23" s="253"/>
      <c r="Q23" s="253"/>
      <c r="R23" s="253"/>
      <c r="S23" s="253">
        <f t="shared" si="2"/>
        <v>0</v>
      </c>
      <c r="T23" s="253">
        <v>0</v>
      </c>
      <c r="U23" s="253"/>
      <c r="V23" s="253"/>
      <c r="W23" s="253">
        <f t="shared" si="7"/>
        <v>0</v>
      </c>
    </row>
    <row r="24" spans="1:23" ht="19.5" customHeight="1">
      <c r="A24" s="59">
        <v>19</v>
      </c>
      <c r="B24" s="60" t="s">
        <v>50</v>
      </c>
      <c r="C24" s="58" t="s">
        <v>51</v>
      </c>
      <c r="D24" s="20">
        <f t="shared" si="3"/>
        <v>507</v>
      </c>
      <c r="E24" s="20">
        <f t="shared" si="4"/>
        <v>711</v>
      </c>
      <c r="F24" s="20">
        <f t="shared" si="5"/>
        <v>743</v>
      </c>
      <c r="G24" s="20">
        <f t="shared" si="0"/>
        <v>1454</v>
      </c>
      <c r="H24" s="20">
        <v>458</v>
      </c>
      <c r="I24" s="20">
        <v>671</v>
      </c>
      <c r="J24" s="20">
        <v>690</v>
      </c>
      <c r="K24" s="20">
        <f t="shared" si="1"/>
        <v>1361</v>
      </c>
      <c r="L24" s="20">
        <v>49</v>
      </c>
      <c r="M24" s="20">
        <v>40</v>
      </c>
      <c r="N24" s="20">
        <v>53</v>
      </c>
      <c r="O24" s="20">
        <f t="shared" si="6"/>
        <v>93</v>
      </c>
      <c r="P24" s="20">
        <v>0</v>
      </c>
      <c r="Q24" s="20"/>
      <c r="R24" s="20"/>
      <c r="S24" s="20">
        <f t="shared" si="2"/>
        <v>0</v>
      </c>
      <c r="T24" s="20">
        <v>0</v>
      </c>
      <c r="U24" s="20"/>
      <c r="V24" s="20"/>
      <c r="W24" s="20">
        <f t="shared" si="7"/>
        <v>0</v>
      </c>
    </row>
    <row r="25" spans="1:23" s="254" customFormat="1" ht="19.5" customHeight="1">
      <c r="A25" s="250">
        <v>20</v>
      </c>
      <c r="B25" s="251" t="s">
        <v>52</v>
      </c>
      <c r="C25" s="252" t="s">
        <v>53</v>
      </c>
      <c r="D25" s="253">
        <f t="shared" si="3"/>
        <v>476</v>
      </c>
      <c r="E25" s="253">
        <f t="shared" si="4"/>
        <v>735</v>
      </c>
      <c r="F25" s="253">
        <f t="shared" si="5"/>
        <v>707</v>
      </c>
      <c r="G25" s="253">
        <f t="shared" si="0"/>
        <v>1442</v>
      </c>
      <c r="H25" s="253">
        <v>464</v>
      </c>
      <c r="I25" s="253">
        <v>706</v>
      </c>
      <c r="J25" s="253">
        <v>687</v>
      </c>
      <c r="K25" s="253">
        <f t="shared" si="1"/>
        <v>1393</v>
      </c>
      <c r="L25" s="253">
        <v>12</v>
      </c>
      <c r="M25" s="253">
        <v>28</v>
      </c>
      <c r="N25" s="253">
        <v>20</v>
      </c>
      <c r="O25" s="253">
        <f t="shared" si="6"/>
        <v>48</v>
      </c>
      <c r="P25" s="253">
        <v>0</v>
      </c>
      <c r="Q25" s="253">
        <v>1</v>
      </c>
      <c r="R25" s="253"/>
      <c r="S25" s="253">
        <f t="shared" si="2"/>
        <v>1</v>
      </c>
      <c r="T25" s="253">
        <v>0</v>
      </c>
      <c r="U25" s="253"/>
      <c r="V25" s="253"/>
      <c r="W25" s="253">
        <f t="shared" si="7"/>
        <v>0</v>
      </c>
    </row>
    <row r="26" spans="1:23" s="127" customFormat="1" ht="19.5" customHeight="1">
      <c r="A26" s="59">
        <v>21</v>
      </c>
      <c r="B26" s="60" t="s">
        <v>54</v>
      </c>
      <c r="C26" s="126" t="s">
        <v>55</v>
      </c>
      <c r="D26" s="20">
        <f t="shared" si="3"/>
        <v>544</v>
      </c>
      <c r="E26" s="20">
        <f t="shared" si="4"/>
        <v>780</v>
      </c>
      <c r="F26" s="20">
        <f t="shared" si="5"/>
        <v>809</v>
      </c>
      <c r="G26" s="20">
        <f t="shared" si="0"/>
        <v>1589</v>
      </c>
      <c r="H26" s="20">
        <v>534</v>
      </c>
      <c r="I26" s="20">
        <v>767</v>
      </c>
      <c r="J26" s="20">
        <v>798</v>
      </c>
      <c r="K26" s="20">
        <f t="shared" si="1"/>
        <v>1565</v>
      </c>
      <c r="L26" s="20">
        <v>10</v>
      </c>
      <c r="M26" s="20">
        <v>13</v>
      </c>
      <c r="N26" s="20">
        <v>11</v>
      </c>
      <c r="O26" s="20">
        <f t="shared" si="6"/>
        <v>24</v>
      </c>
      <c r="P26" s="20">
        <v>0</v>
      </c>
      <c r="Q26" s="20"/>
      <c r="R26" s="20"/>
      <c r="S26" s="20">
        <f t="shared" si="2"/>
        <v>0</v>
      </c>
      <c r="T26" s="20">
        <v>0</v>
      </c>
      <c r="U26" s="20"/>
      <c r="V26" s="20"/>
      <c r="W26" s="20">
        <f t="shared" si="7"/>
        <v>0</v>
      </c>
    </row>
    <row r="27" spans="1:23" ht="19.5" customHeight="1">
      <c r="A27" s="59">
        <v>22</v>
      </c>
      <c r="B27" s="60" t="s">
        <v>56</v>
      </c>
      <c r="C27" s="58" t="s">
        <v>57</v>
      </c>
      <c r="D27" s="20">
        <f t="shared" si="3"/>
        <v>1047</v>
      </c>
      <c r="E27" s="20">
        <f t="shared" si="4"/>
        <v>1735</v>
      </c>
      <c r="F27" s="20">
        <f t="shared" si="5"/>
        <v>1824</v>
      </c>
      <c r="G27" s="20">
        <f t="shared" si="0"/>
        <v>3559</v>
      </c>
      <c r="H27" s="20">
        <v>942</v>
      </c>
      <c r="I27" s="20">
        <v>1581</v>
      </c>
      <c r="J27" s="20">
        <v>1654</v>
      </c>
      <c r="K27" s="20">
        <f t="shared" si="1"/>
        <v>3235</v>
      </c>
      <c r="L27" s="20">
        <v>105</v>
      </c>
      <c r="M27" s="20">
        <v>154</v>
      </c>
      <c r="N27" s="20">
        <v>170</v>
      </c>
      <c r="O27" s="20">
        <f t="shared" si="6"/>
        <v>324</v>
      </c>
      <c r="P27" s="20">
        <v>0</v>
      </c>
      <c r="Q27" s="20"/>
      <c r="R27" s="20"/>
      <c r="S27" s="20">
        <f t="shared" si="2"/>
        <v>0</v>
      </c>
      <c r="T27" s="20">
        <v>0</v>
      </c>
      <c r="U27" s="20"/>
      <c r="V27" s="20"/>
      <c r="W27" s="20">
        <f t="shared" si="7"/>
        <v>0</v>
      </c>
    </row>
    <row r="28" spans="1:23" s="254" customFormat="1" ht="19.5" customHeight="1">
      <c r="A28" s="250">
        <v>23</v>
      </c>
      <c r="B28" s="251" t="s">
        <v>58</v>
      </c>
      <c r="C28" s="252" t="s">
        <v>59</v>
      </c>
      <c r="D28" s="253">
        <f t="shared" si="3"/>
        <v>443</v>
      </c>
      <c r="E28" s="253">
        <f t="shared" si="4"/>
        <v>542</v>
      </c>
      <c r="F28" s="253">
        <f t="shared" si="5"/>
        <v>607</v>
      </c>
      <c r="G28" s="253">
        <f t="shared" si="0"/>
        <v>1149</v>
      </c>
      <c r="H28" s="253">
        <v>420</v>
      </c>
      <c r="I28" s="253">
        <v>509</v>
      </c>
      <c r="J28" s="253">
        <v>567</v>
      </c>
      <c r="K28" s="253">
        <f t="shared" si="1"/>
        <v>1076</v>
      </c>
      <c r="L28" s="253">
        <v>23</v>
      </c>
      <c r="M28" s="253">
        <v>33</v>
      </c>
      <c r="N28" s="253">
        <v>40</v>
      </c>
      <c r="O28" s="253">
        <f t="shared" si="6"/>
        <v>73</v>
      </c>
      <c r="P28" s="253"/>
      <c r="Q28" s="253"/>
      <c r="R28" s="253"/>
      <c r="S28" s="253">
        <f t="shared" si="2"/>
        <v>0</v>
      </c>
      <c r="T28" s="253">
        <v>0</v>
      </c>
      <c r="U28" s="253"/>
      <c r="V28" s="253"/>
      <c r="W28" s="253">
        <f t="shared" si="7"/>
        <v>0</v>
      </c>
    </row>
    <row r="29" spans="1:23" s="127" customFormat="1" ht="19.5" customHeight="1">
      <c r="A29" s="59">
        <v>24</v>
      </c>
      <c r="B29" s="60" t="s">
        <v>60</v>
      </c>
      <c r="C29" s="126" t="s">
        <v>61</v>
      </c>
      <c r="D29" s="20">
        <f t="shared" si="3"/>
        <v>525</v>
      </c>
      <c r="E29" s="20">
        <f t="shared" si="4"/>
        <v>767</v>
      </c>
      <c r="F29" s="20">
        <f t="shared" si="5"/>
        <v>828</v>
      </c>
      <c r="G29" s="20">
        <f t="shared" si="0"/>
        <v>1595</v>
      </c>
      <c r="H29" s="20">
        <v>465</v>
      </c>
      <c r="I29" s="20">
        <v>665</v>
      </c>
      <c r="J29" s="20">
        <v>703</v>
      </c>
      <c r="K29" s="20">
        <f t="shared" si="1"/>
        <v>1368</v>
      </c>
      <c r="L29" s="20">
        <v>60</v>
      </c>
      <c r="M29" s="20">
        <v>102</v>
      </c>
      <c r="N29" s="20">
        <v>125</v>
      </c>
      <c r="O29" s="20">
        <f t="shared" si="6"/>
        <v>227</v>
      </c>
      <c r="P29" s="20">
        <v>0</v>
      </c>
      <c r="Q29" s="20"/>
      <c r="R29" s="20"/>
      <c r="S29" s="20">
        <f t="shared" si="2"/>
        <v>0</v>
      </c>
      <c r="T29" s="20">
        <v>0</v>
      </c>
      <c r="U29" s="20"/>
      <c r="V29" s="20"/>
      <c r="W29" s="20">
        <f t="shared" si="7"/>
        <v>0</v>
      </c>
    </row>
    <row r="30" spans="1:23" ht="19.5" customHeight="1">
      <c r="A30" s="59">
        <v>25</v>
      </c>
      <c r="B30" s="60" t="s">
        <v>62</v>
      </c>
      <c r="C30" s="58" t="s">
        <v>63</v>
      </c>
      <c r="D30" s="20">
        <f t="shared" si="3"/>
        <v>387</v>
      </c>
      <c r="E30" s="20">
        <f t="shared" si="4"/>
        <v>543</v>
      </c>
      <c r="F30" s="20">
        <f t="shared" si="5"/>
        <v>608</v>
      </c>
      <c r="G30" s="20">
        <f t="shared" si="0"/>
        <v>1151</v>
      </c>
      <c r="H30" s="20">
        <v>346</v>
      </c>
      <c r="I30" s="20">
        <v>483</v>
      </c>
      <c r="J30" s="20">
        <v>540</v>
      </c>
      <c r="K30" s="20">
        <f t="shared" si="1"/>
        <v>1023</v>
      </c>
      <c r="L30" s="20">
        <v>41</v>
      </c>
      <c r="M30" s="20">
        <v>60</v>
      </c>
      <c r="N30" s="20">
        <v>68</v>
      </c>
      <c r="O30" s="20">
        <f t="shared" si="6"/>
        <v>128</v>
      </c>
      <c r="P30" s="20">
        <v>0</v>
      </c>
      <c r="Q30" s="20"/>
      <c r="R30" s="20"/>
      <c r="S30" s="20">
        <f t="shared" si="2"/>
        <v>0</v>
      </c>
      <c r="T30" s="20">
        <v>0</v>
      </c>
      <c r="U30" s="20"/>
      <c r="V30" s="20"/>
      <c r="W30" s="20">
        <f t="shared" si="7"/>
        <v>0</v>
      </c>
    </row>
    <row r="31" spans="1:23" s="254" customFormat="1" ht="19.5" customHeight="1">
      <c r="A31" s="250">
        <v>26</v>
      </c>
      <c r="B31" s="251" t="s">
        <v>64</v>
      </c>
      <c r="C31" s="252" t="s">
        <v>65</v>
      </c>
      <c r="D31" s="253">
        <f t="shared" si="3"/>
        <v>360</v>
      </c>
      <c r="E31" s="253">
        <f t="shared" si="4"/>
        <v>520</v>
      </c>
      <c r="F31" s="253">
        <f t="shared" si="5"/>
        <v>550</v>
      </c>
      <c r="G31" s="253">
        <f t="shared" si="0"/>
        <v>1070</v>
      </c>
      <c r="H31" s="253">
        <v>347</v>
      </c>
      <c r="I31" s="253">
        <v>503</v>
      </c>
      <c r="J31" s="253">
        <v>523</v>
      </c>
      <c r="K31" s="253">
        <f t="shared" si="1"/>
        <v>1026</v>
      </c>
      <c r="L31" s="253">
        <v>13</v>
      </c>
      <c r="M31" s="253">
        <v>17</v>
      </c>
      <c r="N31" s="253">
        <v>27</v>
      </c>
      <c r="O31" s="253">
        <f t="shared" si="6"/>
        <v>44</v>
      </c>
      <c r="P31" s="253">
        <v>0</v>
      </c>
      <c r="Q31" s="253"/>
      <c r="R31" s="253"/>
      <c r="S31" s="253">
        <f t="shared" si="2"/>
        <v>0</v>
      </c>
      <c r="T31" s="253">
        <v>0</v>
      </c>
      <c r="U31" s="253"/>
      <c r="V31" s="253"/>
      <c r="W31" s="253">
        <f t="shared" si="7"/>
        <v>0</v>
      </c>
    </row>
    <row r="32" spans="1:23" ht="19.5" customHeight="1">
      <c r="A32" s="59">
        <v>27</v>
      </c>
      <c r="B32" s="60" t="s">
        <v>66</v>
      </c>
      <c r="C32" s="58" t="s">
        <v>67</v>
      </c>
      <c r="D32" s="20">
        <f t="shared" si="3"/>
        <v>582</v>
      </c>
      <c r="E32" s="20">
        <f t="shared" si="4"/>
        <v>858</v>
      </c>
      <c r="F32" s="20">
        <f t="shared" si="5"/>
        <v>991</v>
      </c>
      <c r="G32" s="20">
        <f t="shared" si="0"/>
        <v>1849</v>
      </c>
      <c r="H32" s="20">
        <v>526</v>
      </c>
      <c r="I32" s="20">
        <v>734</v>
      </c>
      <c r="J32" s="20">
        <v>889</v>
      </c>
      <c r="K32" s="20">
        <f t="shared" si="1"/>
        <v>1623</v>
      </c>
      <c r="L32" s="20">
        <v>56</v>
      </c>
      <c r="M32" s="20">
        <v>124</v>
      </c>
      <c r="N32" s="20">
        <v>102</v>
      </c>
      <c r="O32" s="20">
        <f t="shared" si="6"/>
        <v>226</v>
      </c>
      <c r="P32" s="20">
        <v>0</v>
      </c>
      <c r="Q32" s="20"/>
      <c r="R32" s="20"/>
      <c r="S32" s="20">
        <f t="shared" si="2"/>
        <v>0</v>
      </c>
      <c r="T32" s="20">
        <v>0</v>
      </c>
      <c r="U32" s="20"/>
      <c r="V32" s="20"/>
      <c r="W32" s="20">
        <f t="shared" si="7"/>
        <v>0</v>
      </c>
    </row>
    <row r="33" spans="1:24" s="254" customFormat="1" ht="19.5" customHeight="1">
      <c r="A33" s="250">
        <v>28</v>
      </c>
      <c r="B33" s="251" t="s">
        <v>68</v>
      </c>
      <c r="C33" s="252" t="s">
        <v>69</v>
      </c>
      <c r="D33" s="253">
        <f t="shared" si="3"/>
        <v>677</v>
      </c>
      <c r="E33" s="253">
        <f t="shared" si="4"/>
        <v>1032</v>
      </c>
      <c r="F33" s="253">
        <f t="shared" si="5"/>
        <v>1022</v>
      </c>
      <c r="G33" s="253">
        <f t="shared" si="0"/>
        <v>2054</v>
      </c>
      <c r="H33" s="253">
        <v>645</v>
      </c>
      <c r="I33" s="253">
        <v>982</v>
      </c>
      <c r="J33" s="253">
        <v>957</v>
      </c>
      <c r="K33" s="253">
        <f t="shared" si="1"/>
        <v>1939</v>
      </c>
      <c r="L33" s="253">
        <v>32</v>
      </c>
      <c r="M33" s="253">
        <v>50</v>
      </c>
      <c r="N33" s="253">
        <v>65</v>
      </c>
      <c r="O33" s="253">
        <f t="shared" si="6"/>
        <v>115</v>
      </c>
      <c r="P33" s="253"/>
      <c r="Q33" s="253"/>
      <c r="R33" s="253"/>
      <c r="S33" s="253">
        <f t="shared" si="2"/>
        <v>0</v>
      </c>
      <c r="T33" s="253">
        <v>0</v>
      </c>
      <c r="U33" s="253"/>
      <c r="V33" s="253"/>
      <c r="W33" s="253">
        <f t="shared" si="7"/>
        <v>0</v>
      </c>
    </row>
    <row r="34" spans="1:24" ht="19.5" customHeight="1">
      <c r="A34" s="59">
        <v>29</v>
      </c>
      <c r="B34" s="60" t="s">
        <v>70</v>
      </c>
      <c r="C34" s="126" t="s">
        <v>71</v>
      </c>
      <c r="D34" s="20">
        <f t="shared" si="3"/>
        <v>608</v>
      </c>
      <c r="E34" s="20">
        <f t="shared" si="4"/>
        <v>933</v>
      </c>
      <c r="F34" s="20">
        <f t="shared" si="5"/>
        <v>974</v>
      </c>
      <c r="G34" s="20">
        <f t="shared" si="0"/>
        <v>1907</v>
      </c>
      <c r="H34" s="20">
        <v>543</v>
      </c>
      <c r="I34" s="20">
        <v>823</v>
      </c>
      <c r="J34" s="20">
        <v>862</v>
      </c>
      <c r="K34" s="20">
        <f t="shared" si="1"/>
        <v>1685</v>
      </c>
      <c r="L34" s="20">
        <v>65</v>
      </c>
      <c r="M34" s="20">
        <v>110</v>
      </c>
      <c r="N34" s="20">
        <v>112</v>
      </c>
      <c r="O34" s="20">
        <f t="shared" si="6"/>
        <v>222</v>
      </c>
      <c r="P34" s="20">
        <v>0</v>
      </c>
      <c r="Q34" s="20"/>
      <c r="R34" s="20"/>
      <c r="S34" s="20">
        <f t="shared" si="2"/>
        <v>0</v>
      </c>
      <c r="T34" s="20">
        <v>0</v>
      </c>
      <c r="U34" s="20"/>
      <c r="V34" s="20"/>
      <c r="W34" s="20">
        <f t="shared" si="7"/>
        <v>0</v>
      </c>
    </row>
    <row r="35" spans="1:24" s="254" customFormat="1" ht="19.5" customHeight="1">
      <c r="A35" s="250">
        <v>30</v>
      </c>
      <c r="B35" s="251" t="s">
        <v>72</v>
      </c>
      <c r="C35" s="252" t="s">
        <v>73</v>
      </c>
      <c r="D35" s="253">
        <f t="shared" si="3"/>
        <v>328</v>
      </c>
      <c r="E35" s="253">
        <f t="shared" si="4"/>
        <v>472</v>
      </c>
      <c r="F35" s="253">
        <f t="shared" si="5"/>
        <v>515</v>
      </c>
      <c r="G35" s="253">
        <f t="shared" si="0"/>
        <v>987</v>
      </c>
      <c r="H35" s="253">
        <v>326</v>
      </c>
      <c r="I35" s="253">
        <v>469</v>
      </c>
      <c r="J35" s="253">
        <v>509</v>
      </c>
      <c r="K35" s="253">
        <f t="shared" si="1"/>
        <v>978</v>
      </c>
      <c r="L35" s="253">
        <v>2</v>
      </c>
      <c r="M35" s="253">
        <v>3</v>
      </c>
      <c r="N35" s="253">
        <v>6</v>
      </c>
      <c r="O35" s="253">
        <f t="shared" si="6"/>
        <v>9</v>
      </c>
      <c r="P35" s="253">
        <v>0</v>
      </c>
      <c r="Q35" s="253"/>
      <c r="R35" s="253"/>
      <c r="S35" s="253">
        <f t="shared" si="2"/>
        <v>0</v>
      </c>
      <c r="T35" s="253">
        <v>0</v>
      </c>
      <c r="U35" s="253"/>
      <c r="V35" s="253"/>
      <c r="W35" s="253">
        <f t="shared" si="7"/>
        <v>0</v>
      </c>
    </row>
    <row r="36" spans="1:24" s="4" customFormat="1" ht="25.5" customHeight="1">
      <c r="A36" s="175" t="s">
        <v>5</v>
      </c>
      <c r="B36" s="175"/>
      <c r="C36" s="175"/>
      <c r="D36" s="20">
        <f>SUM(H36,L36,P36,T36)</f>
        <v>17206</v>
      </c>
      <c r="E36" s="20">
        <f>SUM(I36,M36,Q36,U36)</f>
        <v>24975</v>
      </c>
      <c r="F36" s="20">
        <f>SUM(J36,N36,R36,V36)</f>
        <v>26403</v>
      </c>
      <c r="G36" s="20">
        <f t="shared" si="0"/>
        <v>51378</v>
      </c>
      <c r="H36" s="25">
        <f t="shared" ref="H36:V36" si="8">SUM(H6:H35)</f>
        <v>15484</v>
      </c>
      <c r="I36" s="25">
        <f t="shared" si="8"/>
        <v>22520</v>
      </c>
      <c r="J36" s="25">
        <f t="shared" si="8"/>
        <v>23829</v>
      </c>
      <c r="K36" s="20">
        <f t="shared" si="1"/>
        <v>46349</v>
      </c>
      <c r="L36" s="25">
        <f t="shared" si="8"/>
        <v>1715</v>
      </c>
      <c r="M36" s="25">
        <f t="shared" si="8"/>
        <v>2447</v>
      </c>
      <c r="N36" s="25">
        <f t="shared" si="8"/>
        <v>2568</v>
      </c>
      <c r="O36" s="20">
        <f t="shared" si="6"/>
        <v>5015</v>
      </c>
      <c r="P36" s="25">
        <f t="shared" si="8"/>
        <v>4</v>
      </c>
      <c r="Q36" s="25">
        <f t="shared" si="8"/>
        <v>5</v>
      </c>
      <c r="R36" s="25">
        <f t="shared" si="8"/>
        <v>6</v>
      </c>
      <c r="S36" s="20">
        <f t="shared" si="2"/>
        <v>11</v>
      </c>
      <c r="T36" s="25">
        <f t="shared" si="8"/>
        <v>3</v>
      </c>
      <c r="U36" s="25">
        <f t="shared" si="8"/>
        <v>3</v>
      </c>
      <c r="V36" s="25">
        <f t="shared" si="8"/>
        <v>0</v>
      </c>
      <c r="W36" s="20">
        <f t="shared" si="7"/>
        <v>3</v>
      </c>
      <c r="X36" s="2"/>
    </row>
    <row r="37" spans="1:24" s="2" customFormat="1" ht="18.75" customHeight="1">
      <c r="A37" s="7"/>
      <c r="B37" s="7"/>
      <c r="C37" s="7"/>
      <c r="D37" s="22"/>
      <c r="E37" s="22"/>
      <c r="F37" s="22"/>
      <c r="G37" s="22"/>
      <c r="H37" s="21"/>
      <c r="I37" s="21"/>
      <c r="J37" s="21"/>
      <c r="K37" s="22"/>
      <c r="L37" s="21"/>
      <c r="M37" s="21"/>
      <c r="N37" s="21"/>
      <c r="O37" s="22"/>
      <c r="P37" s="21"/>
      <c r="Q37" s="21"/>
      <c r="R37" s="21"/>
      <c r="S37" s="22"/>
      <c r="T37" s="21"/>
      <c r="U37" s="21"/>
      <c r="V37" s="21"/>
      <c r="W37" s="22"/>
    </row>
    <row r="38" spans="1:24" s="2" customFormat="1" ht="15" customHeight="1">
      <c r="B38" s="8"/>
      <c r="C38" s="8"/>
      <c r="D38" s="5"/>
      <c r="E38" s="5"/>
      <c r="F38" s="5"/>
      <c r="G38" s="5"/>
      <c r="H38" s="8"/>
      <c r="N38" s="5"/>
      <c r="O38" s="5"/>
      <c r="P38" s="12"/>
      <c r="Q38" s="12"/>
      <c r="R38" s="12"/>
      <c r="S38" s="181" t="s">
        <v>110</v>
      </c>
      <c r="T38" s="181"/>
      <c r="U38" s="181"/>
      <c r="V38" s="181"/>
      <c r="W38" s="8"/>
    </row>
    <row r="39" spans="1:24" s="6" customFormat="1" ht="16.5">
      <c r="B39" s="178" t="s">
        <v>74</v>
      </c>
      <c r="C39" s="178"/>
      <c r="D39" s="9"/>
      <c r="E39" s="179" t="s">
        <v>75</v>
      </c>
      <c r="F39" s="179"/>
      <c r="G39" s="179"/>
      <c r="H39" s="179"/>
      <c r="I39" s="148"/>
      <c r="J39" s="148"/>
      <c r="K39" s="180" t="s">
        <v>76</v>
      </c>
      <c r="L39" s="180"/>
      <c r="M39" s="180"/>
      <c r="N39" s="180"/>
      <c r="O39" s="148"/>
      <c r="P39" s="12"/>
      <c r="Q39" s="12"/>
      <c r="R39" s="12"/>
      <c r="S39" s="181" t="s">
        <v>111</v>
      </c>
      <c r="T39" s="181"/>
      <c r="U39" s="181"/>
      <c r="V39" s="181"/>
      <c r="W39" s="10"/>
    </row>
    <row r="40" spans="1:24" ht="16.5">
      <c r="C40" s="11"/>
      <c r="D40" s="11"/>
      <c r="P40" s="2"/>
      <c r="Q40" s="2"/>
      <c r="R40" s="2"/>
      <c r="S40" s="176" t="s">
        <v>112</v>
      </c>
      <c r="T40" s="176"/>
      <c r="U40" s="176"/>
      <c r="V40" s="176"/>
      <c r="W40" s="2"/>
    </row>
    <row r="41" spans="1:24">
      <c r="C41" s="23"/>
      <c r="D41" s="23"/>
      <c r="G41" s="24"/>
      <c r="H41" s="24"/>
    </row>
    <row r="42" spans="1:24">
      <c r="C42" s="11"/>
      <c r="D42" s="11"/>
    </row>
  </sheetData>
  <mergeCells count="16">
    <mergeCell ref="L4:O4"/>
    <mergeCell ref="S40:V40"/>
    <mergeCell ref="A1:W1"/>
    <mergeCell ref="B39:C39"/>
    <mergeCell ref="E39:H39"/>
    <mergeCell ref="K39:N39"/>
    <mergeCell ref="S38:V38"/>
    <mergeCell ref="S39:V39"/>
    <mergeCell ref="P4:S4"/>
    <mergeCell ref="T4:W4"/>
    <mergeCell ref="A36:C36"/>
    <mergeCell ref="A4:A5"/>
    <mergeCell ref="B4:B5"/>
    <mergeCell ref="C4:C5"/>
    <mergeCell ref="D4:G4"/>
    <mergeCell ref="H4:K4"/>
  </mergeCells>
  <pageMargins left="0.33" right="0.25" top="0" bottom="0" header="0" footer="0"/>
  <pageSetup paperSize="5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X42"/>
  <sheetViews>
    <sheetView topLeftCell="A7" zoomScale="80" zoomScaleNormal="80" zoomScaleSheetLayoutView="87" workbookViewId="0">
      <selection activeCell="A28" sqref="A28:XFD28"/>
    </sheetView>
  </sheetViews>
  <sheetFormatPr defaultRowHeight="15"/>
  <cols>
    <col min="1" max="1" width="5.85546875" style="1" customWidth="1"/>
    <col min="2" max="2" width="6.5703125" style="1" bestFit="1" customWidth="1"/>
    <col min="3" max="3" width="24.7109375" style="1" bestFit="1" customWidth="1"/>
    <col min="4" max="4" width="10" style="1" customWidth="1"/>
    <col min="5" max="6" width="9.28515625" style="1" customWidth="1"/>
    <col min="7" max="7" width="10.140625" style="1" bestFit="1" customWidth="1"/>
    <col min="8" max="8" width="10.140625" style="1" customWidth="1"/>
    <col min="9" max="9" width="10.28515625" style="1" bestFit="1" customWidth="1"/>
    <col min="10" max="10" width="8.7109375" style="1" customWidth="1"/>
    <col min="11" max="11" width="10.140625" style="1" bestFit="1" customWidth="1"/>
    <col min="12" max="12" width="9.28515625" style="1" customWidth="1"/>
    <col min="13" max="13" width="10.140625" style="1" bestFit="1" customWidth="1"/>
    <col min="14" max="14" width="9.28515625" style="1" bestFit="1" customWidth="1"/>
    <col min="15" max="15" width="10.28515625" style="1" bestFit="1" customWidth="1"/>
    <col min="16" max="16" width="9.140625" style="1"/>
    <col min="17" max="17" width="7.7109375" style="1" customWidth="1"/>
    <col min="18" max="18" width="9.140625" style="1"/>
    <col min="19" max="19" width="10.140625" style="1" bestFit="1" customWidth="1"/>
    <col min="20" max="20" width="11" style="1" customWidth="1"/>
    <col min="21" max="22" width="9" style="1" customWidth="1"/>
    <col min="23" max="23" width="10.85546875" style="1" customWidth="1"/>
    <col min="24" max="16384" width="9.140625" style="1"/>
  </cols>
  <sheetData>
    <row r="1" spans="1:24" ht="20.25">
      <c r="A1" s="184" t="s">
        <v>196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</row>
    <row r="2" spans="1:24" ht="21">
      <c r="A2" s="35"/>
      <c r="B2" s="35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36"/>
      <c r="O2" s="36"/>
      <c r="P2" s="37"/>
      <c r="Q2" s="37"/>
      <c r="R2" s="37"/>
      <c r="S2" s="37"/>
      <c r="T2" s="37"/>
      <c r="U2" s="37"/>
      <c r="V2" s="36" t="s">
        <v>77</v>
      </c>
      <c r="W2" s="36"/>
    </row>
    <row r="3" spans="1:24" ht="20.25">
      <c r="A3" s="38" t="s">
        <v>1</v>
      </c>
      <c r="B3" s="38"/>
      <c r="C3" s="38"/>
      <c r="D3" s="38"/>
      <c r="E3" s="39"/>
      <c r="F3" s="39"/>
      <c r="G3" s="38"/>
      <c r="H3" s="38"/>
      <c r="I3" s="38"/>
      <c r="J3" s="38"/>
      <c r="K3" s="38"/>
      <c r="L3" s="38"/>
      <c r="M3" s="38"/>
      <c r="N3" s="38"/>
      <c r="O3" s="40"/>
      <c r="P3" s="41"/>
      <c r="Q3" s="41"/>
      <c r="R3" s="41"/>
      <c r="S3" s="41"/>
      <c r="T3" s="38"/>
      <c r="U3" s="38"/>
      <c r="V3" s="38"/>
      <c r="W3" s="38"/>
      <c r="X3" s="42"/>
    </row>
    <row r="4" spans="1:24" ht="15.75" customHeight="1">
      <c r="A4" s="182" t="s">
        <v>2</v>
      </c>
      <c r="B4" s="182" t="s">
        <v>3</v>
      </c>
      <c r="C4" s="183" t="s">
        <v>4</v>
      </c>
      <c r="D4" s="175" t="s">
        <v>5</v>
      </c>
      <c r="E4" s="175"/>
      <c r="F4" s="175"/>
      <c r="G4" s="175"/>
      <c r="H4" s="175" t="s">
        <v>78</v>
      </c>
      <c r="I4" s="175"/>
      <c r="J4" s="175"/>
      <c r="K4" s="175"/>
      <c r="L4" s="175" t="s">
        <v>79</v>
      </c>
      <c r="M4" s="175"/>
      <c r="N4" s="175"/>
      <c r="O4" s="175"/>
      <c r="P4" s="175" t="s">
        <v>80</v>
      </c>
      <c r="Q4" s="175"/>
      <c r="R4" s="175"/>
      <c r="S4" s="175"/>
      <c r="T4" s="175" t="s">
        <v>81</v>
      </c>
      <c r="U4" s="175"/>
      <c r="V4" s="175"/>
      <c r="W4" s="175"/>
      <c r="X4" s="2"/>
    </row>
    <row r="5" spans="1:24" ht="24.95" customHeight="1">
      <c r="A5" s="182"/>
      <c r="B5" s="182"/>
      <c r="C5" s="183"/>
      <c r="D5" s="3" t="s">
        <v>10</v>
      </c>
      <c r="E5" s="3" t="s">
        <v>11</v>
      </c>
      <c r="F5" s="3" t="s">
        <v>12</v>
      </c>
      <c r="G5" s="3" t="s">
        <v>13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10</v>
      </c>
      <c r="Q5" s="3" t="s">
        <v>11</v>
      </c>
      <c r="R5" s="3" t="s">
        <v>12</v>
      </c>
      <c r="S5" s="3" t="s">
        <v>13</v>
      </c>
      <c r="T5" s="3" t="s">
        <v>10</v>
      </c>
      <c r="U5" s="3" t="s">
        <v>11</v>
      </c>
      <c r="V5" s="3" t="s">
        <v>12</v>
      </c>
      <c r="W5" s="3" t="s">
        <v>13</v>
      </c>
      <c r="X5" s="2"/>
    </row>
    <row r="6" spans="1:24" s="254" customFormat="1" ht="18.75" customHeight="1">
      <c r="A6" s="255">
        <v>1</v>
      </c>
      <c r="B6" s="256" t="s">
        <v>14</v>
      </c>
      <c r="C6" s="256" t="s">
        <v>15</v>
      </c>
      <c r="D6" s="257">
        <f>H6+L6+P6+T6</f>
        <v>432</v>
      </c>
      <c r="E6" s="257">
        <f>I6+M6+Q6+U6</f>
        <v>642</v>
      </c>
      <c r="F6" s="257">
        <f t="shared" ref="F6:F36" si="0">J6+N6+R6+V6</f>
        <v>708</v>
      </c>
      <c r="G6" s="257">
        <f t="shared" ref="G6:G36" si="1">SUM(E6:F6)</f>
        <v>1350</v>
      </c>
      <c r="H6" s="257">
        <v>0</v>
      </c>
      <c r="I6" s="258">
        <v>0</v>
      </c>
      <c r="J6" s="258"/>
      <c r="K6" s="257">
        <f>SUM(I6:J6)</f>
        <v>0</v>
      </c>
      <c r="L6" s="257">
        <v>432</v>
      </c>
      <c r="M6" s="258">
        <v>642</v>
      </c>
      <c r="N6" s="258">
        <v>708</v>
      </c>
      <c r="O6" s="257">
        <f t="shared" ref="O6:O36" si="2">SUM(M6:N6)</f>
        <v>1350</v>
      </c>
      <c r="P6" s="257">
        <v>0</v>
      </c>
      <c r="Q6" s="258"/>
      <c r="R6" s="258"/>
      <c r="S6" s="257">
        <f>SUM(Q6:R6)</f>
        <v>0</v>
      </c>
      <c r="T6" s="257">
        <v>0</v>
      </c>
      <c r="U6" s="258"/>
      <c r="V6" s="257"/>
      <c r="W6" s="257">
        <f>SUM(T6:V6)</f>
        <v>0</v>
      </c>
    </row>
    <row r="7" spans="1:24" s="254" customFormat="1" ht="18.75" customHeight="1">
      <c r="A7" s="255">
        <v>2</v>
      </c>
      <c r="B7" s="256" t="s">
        <v>16</v>
      </c>
      <c r="C7" s="256" t="s">
        <v>17</v>
      </c>
      <c r="D7" s="257">
        <f t="shared" ref="D7:D36" si="3">L7+H7+P7+T7</f>
        <v>603</v>
      </c>
      <c r="E7" s="257">
        <f t="shared" ref="E7:E35" si="4">I7+M7+Q7+U7</f>
        <v>876</v>
      </c>
      <c r="F7" s="257">
        <f t="shared" si="0"/>
        <v>933</v>
      </c>
      <c r="G7" s="257">
        <f t="shared" si="1"/>
        <v>1809</v>
      </c>
      <c r="H7" s="257">
        <v>0</v>
      </c>
      <c r="I7" s="258">
        <v>0</v>
      </c>
      <c r="J7" s="258"/>
      <c r="K7" s="257">
        <f t="shared" ref="K7:K36" si="5">SUM(I7:J7)</f>
        <v>0</v>
      </c>
      <c r="L7" s="257">
        <v>603</v>
      </c>
      <c r="M7" s="258">
        <v>876</v>
      </c>
      <c r="N7" s="258">
        <v>933</v>
      </c>
      <c r="O7" s="257">
        <f t="shared" si="2"/>
        <v>1809</v>
      </c>
      <c r="P7" s="257">
        <v>0</v>
      </c>
      <c r="Q7" s="258"/>
      <c r="R7" s="258"/>
      <c r="S7" s="257">
        <f t="shared" ref="S7:S36" si="6">SUM(Q7:R7)</f>
        <v>0</v>
      </c>
      <c r="T7" s="257">
        <v>0</v>
      </c>
      <c r="U7" s="258"/>
      <c r="V7" s="257"/>
      <c r="W7" s="257">
        <v>0</v>
      </c>
    </row>
    <row r="8" spans="1:24" s="254" customFormat="1" ht="18.75" customHeight="1">
      <c r="A8" s="255">
        <v>3</v>
      </c>
      <c r="B8" s="256" t="s">
        <v>18</v>
      </c>
      <c r="C8" s="256" t="s">
        <v>19</v>
      </c>
      <c r="D8" s="257">
        <f t="shared" si="3"/>
        <v>657</v>
      </c>
      <c r="E8" s="257">
        <f t="shared" si="4"/>
        <v>984</v>
      </c>
      <c r="F8" s="257">
        <f t="shared" si="0"/>
        <v>1023</v>
      </c>
      <c r="G8" s="257">
        <f t="shared" si="1"/>
        <v>2007</v>
      </c>
      <c r="H8" s="257">
        <v>0</v>
      </c>
      <c r="I8" s="258"/>
      <c r="J8" s="258"/>
      <c r="K8" s="257">
        <f t="shared" si="5"/>
        <v>0</v>
      </c>
      <c r="L8" s="257">
        <v>656</v>
      </c>
      <c r="M8" s="258">
        <v>983</v>
      </c>
      <c r="N8" s="258">
        <v>1022</v>
      </c>
      <c r="O8" s="257">
        <f t="shared" si="2"/>
        <v>2005</v>
      </c>
      <c r="P8" s="257">
        <v>1</v>
      </c>
      <c r="Q8" s="258">
        <v>1</v>
      </c>
      <c r="R8" s="258">
        <v>1</v>
      </c>
      <c r="S8" s="257">
        <f t="shared" si="6"/>
        <v>2</v>
      </c>
      <c r="T8" s="257">
        <v>0</v>
      </c>
      <c r="U8" s="258"/>
      <c r="V8" s="257"/>
      <c r="W8" s="257">
        <v>0</v>
      </c>
    </row>
    <row r="9" spans="1:24" s="254" customFormat="1" ht="18.75" customHeight="1">
      <c r="A9" s="255">
        <v>4</v>
      </c>
      <c r="B9" s="256" t="s">
        <v>20</v>
      </c>
      <c r="C9" s="256" t="s">
        <v>21</v>
      </c>
      <c r="D9" s="257">
        <f t="shared" si="3"/>
        <v>808</v>
      </c>
      <c r="E9" s="257">
        <f t="shared" si="4"/>
        <v>1128</v>
      </c>
      <c r="F9" s="257">
        <f t="shared" si="0"/>
        <v>1217</v>
      </c>
      <c r="G9" s="257">
        <f t="shared" si="1"/>
        <v>2345</v>
      </c>
      <c r="H9" s="257">
        <v>1</v>
      </c>
      <c r="I9" s="258">
        <v>1</v>
      </c>
      <c r="J9" s="258"/>
      <c r="K9" s="257">
        <f t="shared" si="5"/>
        <v>1</v>
      </c>
      <c r="L9" s="257">
        <v>807</v>
      </c>
      <c r="M9" s="258">
        <v>1127</v>
      </c>
      <c r="N9" s="258">
        <v>1216</v>
      </c>
      <c r="O9" s="257">
        <f t="shared" si="2"/>
        <v>2343</v>
      </c>
      <c r="P9" s="257">
        <v>0</v>
      </c>
      <c r="Q9" s="258"/>
      <c r="R9" s="258"/>
      <c r="S9" s="257">
        <f t="shared" si="6"/>
        <v>0</v>
      </c>
      <c r="T9" s="257">
        <v>0</v>
      </c>
      <c r="U9" s="258"/>
      <c r="V9" s="257">
        <v>1</v>
      </c>
      <c r="W9" s="257">
        <f>U9+V9</f>
        <v>1</v>
      </c>
    </row>
    <row r="10" spans="1:24" s="254" customFormat="1" ht="18.75" customHeight="1">
      <c r="A10" s="255">
        <v>5</v>
      </c>
      <c r="B10" s="256" t="s">
        <v>22</v>
      </c>
      <c r="C10" s="256" t="s">
        <v>23</v>
      </c>
      <c r="D10" s="257">
        <f t="shared" si="3"/>
        <v>712</v>
      </c>
      <c r="E10" s="257">
        <f t="shared" si="4"/>
        <v>1006</v>
      </c>
      <c r="F10" s="257">
        <f t="shared" si="0"/>
        <v>1158</v>
      </c>
      <c r="G10" s="257">
        <f t="shared" si="1"/>
        <v>2164</v>
      </c>
      <c r="H10" s="257">
        <v>1</v>
      </c>
      <c r="I10" s="258">
        <v>1</v>
      </c>
      <c r="J10" s="258"/>
      <c r="K10" s="257">
        <f t="shared" si="5"/>
        <v>1</v>
      </c>
      <c r="L10" s="257">
        <v>711</v>
      </c>
      <c r="M10" s="258">
        <v>1005</v>
      </c>
      <c r="N10" s="258">
        <v>1158</v>
      </c>
      <c r="O10" s="257">
        <f>M10+N10</f>
        <v>2163</v>
      </c>
      <c r="P10" s="257">
        <v>0</v>
      </c>
      <c r="Q10" s="258"/>
      <c r="R10" s="258"/>
      <c r="S10" s="257">
        <f t="shared" si="6"/>
        <v>0</v>
      </c>
      <c r="T10" s="257">
        <v>0</v>
      </c>
      <c r="U10" s="258"/>
      <c r="V10" s="257"/>
      <c r="W10" s="257">
        <v>0</v>
      </c>
    </row>
    <row r="11" spans="1:24" s="127" customFormat="1" ht="18.75" customHeight="1">
      <c r="A11" s="86">
        <v>6</v>
      </c>
      <c r="B11" s="87" t="s">
        <v>24</v>
      </c>
      <c r="C11" s="87" t="s">
        <v>25</v>
      </c>
      <c r="D11" s="88">
        <f t="shared" si="3"/>
        <v>855</v>
      </c>
      <c r="E11" s="88">
        <f t="shared" si="4"/>
        <v>1264</v>
      </c>
      <c r="F11" s="88">
        <f t="shared" si="0"/>
        <v>1380</v>
      </c>
      <c r="G11" s="88">
        <f t="shared" si="1"/>
        <v>2644</v>
      </c>
      <c r="H11" s="88">
        <v>0</v>
      </c>
      <c r="I11" s="89"/>
      <c r="J11" s="89"/>
      <c r="K11" s="88">
        <f t="shared" si="5"/>
        <v>0</v>
      </c>
      <c r="L11" s="88">
        <v>855</v>
      </c>
      <c r="M11" s="89">
        <v>1264</v>
      </c>
      <c r="N11" s="89">
        <v>1380</v>
      </c>
      <c r="O11" s="88">
        <f t="shared" si="2"/>
        <v>2644</v>
      </c>
      <c r="P11" s="88">
        <v>0</v>
      </c>
      <c r="Q11" s="89"/>
      <c r="R11" s="89"/>
      <c r="S11" s="88">
        <f t="shared" si="6"/>
        <v>0</v>
      </c>
      <c r="T11" s="88">
        <v>0</v>
      </c>
      <c r="U11" s="89"/>
      <c r="V11" s="88"/>
      <c r="W11" s="88">
        <v>0</v>
      </c>
    </row>
    <row r="12" spans="1:24" s="254" customFormat="1" ht="18.75" customHeight="1">
      <c r="A12" s="255">
        <v>7</v>
      </c>
      <c r="B12" s="256" t="s">
        <v>26</v>
      </c>
      <c r="C12" s="256" t="s">
        <v>27</v>
      </c>
      <c r="D12" s="257">
        <f t="shared" si="3"/>
        <v>562</v>
      </c>
      <c r="E12" s="257">
        <f t="shared" si="4"/>
        <v>811</v>
      </c>
      <c r="F12" s="257">
        <f t="shared" si="0"/>
        <v>793</v>
      </c>
      <c r="G12" s="257">
        <f t="shared" si="1"/>
        <v>1604</v>
      </c>
      <c r="H12" s="257">
        <v>0</v>
      </c>
      <c r="I12" s="258"/>
      <c r="J12" s="258"/>
      <c r="K12" s="257">
        <f t="shared" si="5"/>
        <v>0</v>
      </c>
      <c r="L12" s="257">
        <v>562</v>
      </c>
      <c r="M12" s="258">
        <v>811</v>
      </c>
      <c r="N12" s="258">
        <v>793</v>
      </c>
      <c r="O12" s="257">
        <f t="shared" si="2"/>
        <v>1604</v>
      </c>
      <c r="P12" s="257">
        <v>0</v>
      </c>
      <c r="Q12" s="258"/>
      <c r="R12" s="258"/>
      <c r="S12" s="257">
        <f t="shared" si="6"/>
        <v>0</v>
      </c>
      <c r="T12" s="257">
        <v>0</v>
      </c>
      <c r="U12" s="258"/>
      <c r="V12" s="257"/>
      <c r="W12" s="257">
        <v>0</v>
      </c>
    </row>
    <row r="13" spans="1:24" ht="18.75" customHeight="1">
      <c r="A13" s="86">
        <v>8</v>
      </c>
      <c r="B13" s="87" t="s">
        <v>28</v>
      </c>
      <c r="C13" s="87" t="s">
        <v>29</v>
      </c>
      <c r="D13" s="88">
        <f t="shared" si="3"/>
        <v>325</v>
      </c>
      <c r="E13" s="88">
        <f t="shared" si="4"/>
        <v>442</v>
      </c>
      <c r="F13" s="88">
        <f t="shared" si="0"/>
        <v>468</v>
      </c>
      <c r="G13" s="88">
        <f t="shared" si="1"/>
        <v>910</v>
      </c>
      <c r="H13" s="88">
        <v>0</v>
      </c>
      <c r="I13" s="89"/>
      <c r="J13" s="89"/>
      <c r="K13" s="88">
        <f t="shared" si="5"/>
        <v>0</v>
      </c>
      <c r="L13" s="88">
        <v>325</v>
      </c>
      <c r="M13" s="89">
        <v>442</v>
      </c>
      <c r="N13" s="89">
        <v>468</v>
      </c>
      <c r="O13" s="88">
        <f t="shared" si="2"/>
        <v>910</v>
      </c>
      <c r="P13" s="88">
        <v>0</v>
      </c>
      <c r="Q13" s="89"/>
      <c r="R13" s="89"/>
      <c r="S13" s="88">
        <f t="shared" si="6"/>
        <v>0</v>
      </c>
      <c r="T13" s="88">
        <v>0</v>
      </c>
      <c r="U13" s="89"/>
      <c r="V13" s="88"/>
      <c r="W13" s="88">
        <v>0</v>
      </c>
    </row>
    <row r="14" spans="1:24" s="254" customFormat="1" ht="18.75" customHeight="1">
      <c r="A14" s="255">
        <v>9</v>
      </c>
      <c r="B14" s="256" t="s">
        <v>30</v>
      </c>
      <c r="C14" s="256" t="s">
        <v>31</v>
      </c>
      <c r="D14" s="257">
        <f t="shared" si="3"/>
        <v>719</v>
      </c>
      <c r="E14" s="257">
        <f t="shared" si="4"/>
        <v>1031</v>
      </c>
      <c r="F14" s="257">
        <f t="shared" si="0"/>
        <v>1098</v>
      </c>
      <c r="G14" s="257">
        <f t="shared" si="1"/>
        <v>2129</v>
      </c>
      <c r="H14" s="257">
        <v>0</v>
      </c>
      <c r="I14" s="258"/>
      <c r="J14" s="258"/>
      <c r="K14" s="257">
        <f t="shared" si="5"/>
        <v>0</v>
      </c>
      <c r="L14" s="257">
        <v>719</v>
      </c>
      <c r="M14" s="258">
        <v>1031</v>
      </c>
      <c r="N14" s="258">
        <v>1098</v>
      </c>
      <c r="O14" s="257">
        <f t="shared" si="2"/>
        <v>2129</v>
      </c>
      <c r="P14" s="257">
        <v>0</v>
      </c>
      <c r="Q14" s="258"/>
      <c r="R14" s="258"/>
      <c r="S14" s="257">
        <f t="shared" si="6"/>
        <v>0</v>
      </c>
      <c r="T14" s="257">
        <v>0</v>
      </c>
      <c r="U14" s="258"/>
      <c r="V14" s="257"/>
      <c r="W14" s="257">
        <v>0</v>
      </c>
    </row>
    <row r="15" spans="1:24" ht="18.75" customHeight="1">
      <c r="A15" s="86">
        <v>10</v>
      </c>
      <c r="B15" s="87" t="s">
        <v>32</v>
      </c>
      <c r="C15" s="87" t="s">
        <v>33</v>
      </c>
      <c r="D15" s="88">
        <f t="shared" si="3"/>
        <v>440</v>
      </c>
      <c r="E15" s="88">
        <f t="shared" si="4"/>
        <v>598</v>
      </c>
      <c r="F15" s="88">
        <f t="shared" si="0"/>
        <v>614</v>
      </c>
      <c r="G15" s="88">
        <f t="shared" si="1"/>
        <v>1212</v>
      </c>
      <c r="H15" s="88">
        <v>0</v>
      </c>
      <c r="I15" s="89">
        <v>0</v>
      </c>
      <c r="J15" s="89">
        <v>0</v>
      </c>
      <c r="K15" s="88">
        <f t="shared" si="5"/>
        <v>0</v>
      </c>
      <c r="L15" s="88">
        <v>440</v>
      </c>
      <c r="M15" s="89">
        <v>598</v>
      </c>
      <c r="N15" s="89">
        <v>614</v>
      </c>
      <c r="O15" s="88">
        <f t="shared" si="2"/>
        <v>1212</v>
      </c>
      <c r="P15" s="88">
        <v>0</v>
      </c>
      <c r="Q15" s="89"/>
      <c r="R15" s="89"/>
      <c r="S15" s="88">
        <f t="shared" si="6"/>
        <v>0</v>
      </c>
      <c r="T15" s="88">
        <v>0</v>
      </c>
      <c r="U15" s="89"/>
      <c r="V15" s="88"/>
      <c r="W15" s="88">
        <v>0</v>
      </c>
    </row>
    <row r="16" spans="1:24" ht="18.75" customHeight="1">
      <c r="A16" s="86">
        <v>11</v>
      </c>
      <c r="B16" s="87" t="s">
        <v>34</v>
      </c>
      <c r="C16" s="87" t="s">
        <v>35</v>
      </c>
      <c r="D16" s="88">
        <f t="shared" si="3"/>
        <v>726</v>
      </c>
      <c r="E16" s="88">
        <f t="shared" si="4"/>
        <v>1127</v>
      </c>
      <c r="F16" s="88">
        <f t="shared" si="0"/>
        <v>1049</v>
      </c>
      <c r="G16" s="88">
        <f t="shared" si="1"/>
        <v>2176</v>
      </c>
      <c r="H16" s="88">
        <v>1</v>
      </c>
      <c r="I16" s="89">
        <v>1</v>
      </c>
      <c r="J16" s="89"/>
      <c r="K16" s="88">
        <f t="shared" si="5"/>
        <v>1</v>
      </c>
      <c r="L16" s="88">
        <v>724</v>
      </c>
      <c r="M16" s="89">
        <v>1124</v>
      </c>
      <c r="N16" s="89">
        <v>1047</v>
      </c>
      <c r="O16" s="88">
        <f t="shared" si="2"/>
        <v>2171</v>
      </c>
      <c r="P16" s="88">
        <v>0</v>
      </c>
      <c r="Q16" s="89"/>
      <c r="R16" s="89"/>
      <c r="S16" s="88">
        <f t="shared" si="6"/>
        <v>0</v>
      </c>
      <c r="T16" s="88">
        <v>1</v>
      </c>
      <c r="U16" s="89">
        <v>2</v>
      </c>
      <c r="V16" s="88">
        <v>2</v>
      </c>
      <c r="W16" s="88">
        <f>SUM(U16:V16)</f>
        <v>4</v>
      </c>
    </row>
    <row r="17" spans="1:23" ht="18.75" customHeight="1">
      <c r="A17" s="86">
        <v>12</v>
      </c>
      <c r="B17" s="87" t="s">
        <v>36</v>
      </c>
      <c r="C17" s="87" t="s">
        <v>37</v>
      </c>
      <c r="D17" s="88">
        <f t="shared" si="3"/>
        <v>560</v>
      </c>
      <c r="E17" s="88">
        <f t="shared" si="4"/>
        <v>788</v>
      </c>
      <c r="F17" s="88">
        <f t="shared" si="0"/>
        <v>850</v>
      </c>
      <c r="G17" s="88">
        <f t="shared" si="1"/>
        <v>1638</v>
      </c>
      <c r="H17" s="88">
        <v>0</v>
      </c>
      <c r="I17" s="89"/>
      <c r="J17" s="89"/>
      <c r="K17" s="88">
        <f t="shared" si="5"/>
        <v>0</v>
      </c>
      <c r="L17" s="88">
        <v>560</v>
      </c>
      <c r="M17" s="89">
        <v>788</v>
      </c>
      <c r="N17" s="89">
        <v>850</v>
      </c>
      <c r="O17" s="88">
        <f t="shared" si="2"/>
        <v>1638</v>
      </c>
      <c r="P17" s="88">
        <v>0</v>
      </c>
      <c r="Q17" s="89"/>
      <c r="R17" s="89"/>
      <c r="S17" s="88">
        <f t="shared" si="6"/>
        <v>0</v>
      </c>
      <c r="T17" s="88">
        <v>0</v>
      </c>
      <c r="U17" s="89"/>
      <c r="V17" s="88"/>
      <c r="W17" s="88">
        <v>0</v>
      </c>
    </row>
    <row r="18" spans="1:23" ht="18.75" customHeight="1">
      <c r="A18" s="86">
        <v>13</v>
      </c>
      <c r="B18" s="87" t="s">
        <v>38</v>
      </c>
      <c r="C18" s="87" t="s">
        <v>39</v>
      </c>
      <c r="D18" s="88">
        <f t="shared" si="3"/>
        <v>578</v>
      </c>
      <c r="E18" s="88">
        <f t="shared" si="4"/>
        <v>877</v>
      </c>
      <c r="F18" s="88">
        <f t="shared" si="0"/>
        <v>872</v>
      </c>
      <c r="G18" s="88">
        <f t="shared" si="1"/>
        <v>1749</v>
      </c>
      <c r="H18" s="88">
        <v>1</v>
      </c>
      <c r="I18" s="89">
        <v>1</v>
      </c>
      <c r="J18" s="89">
        <v>0</v>
      </c>
      <c r="K18" s="88">
        <f t="shared" si="5"/>
        <v>1</v>
      </c>
      <c r="L18" s="88">
        <v>576</v>
      </c>
      <c r="M18" s="89">
        <v>875</v>
      </c>
      <c r="N18" s="89">
        <v>871</v>
      </c>
      <c r="O18" s="88">
        <f>M18+N18</f>
        <v>1746</v>
      </c>
      <c r="P18" s="88">
        <v>1</v>
      </c>
      <c r="Q18" s="89">
        <v>1</v>
      </c>
      <c r="R18" s="89">
        <v>1</v>
      </c>
      <c r="S18" s="88">
        <f>Q18+R18</f>
        <v>2</v>
      </c>
      <c r="T18" s="88">
        <v>0</v>
      </c>
      <c r="U18" s="89"/>
      <c r="V18" s="88"/>
      <c r="W18" s="88">
        <v>0</v>
      </c>
    </row>
    <row r="19" spans="1:23" ht="18.75" customHeight="1">
      <c r="A19" s="86">
        <v>14</v>
      </c>
      <c r="B19" s="87" t="s">
        <v>40</v>
      </c>
      <c r="C19" s="87" t="s">
        <v>41</v>
      </c>
      <c r="D19" s="88">
        <f t="shared" si="3"/>
        <v>406</v>
      </c>
      <c r="E19" s="88">
        <f t="shared" si="4"/>
        <v>523</v>
      </c>
      <c r="F19" s="88">
        <f t="shared" si="0"/>
        <v>603</v>
      </c>
      <c r="G19" s="88">
        <f t="shared" si="1"/>
        <v>1126</v>
      </c>
      <c r="H19" s="88">
        <v>0</v>
      </c>
      <c r="I19" s="89"/>
      <c r="J19" s="89"/>
      <c r="K19" s="88">
        <f t="shared" si="5"/>
        <v>0</v>
      </c>
      <c r="L19" s="88">
        <v>406</v>
      </c>
      <c r="M19" s="89">
        <v>523</v>
      </c>
      <c r="N19" s="89">
        <v>603</v>
      </c>
      <c r="O19" s="88">
        <f t="shared" si="2"/>
        <v>1126</v>
      </c>
      <c r="P19" s="88">
        <v>0</v>
      </c>
      <c r="Q19" s="89"/>
      <c r="R19" s="89">
        <v>0</v>
      </c>
      <c r="S19" s="88">
        <f t="shared" si="6"/>
        <v>0</v>
      </c>
      <c r="T19" s="88">
        <v>0</v>
      </c>
      <c r="U19" s="89"/>
      <c r="V19" s="88"/>
      <c r="W19" s="88">
        <v>0</v>
      </c>
    </row>
    <row r="20" spans="1:23" s="125" customFormat="1" ht="18.75" customHeight="1">
      <c r="A20" s="128">
        <v>15</v>
      </c>
      <c r="B20" s="129" t="s">
        <v>42</v>
      </c>
      <c r="C20" s="129" t="s">
        <v>43</v>
      </c>
      <c r="D20" s="130">
        <f t="shared" si="3"/>
        <v>801</v>
      </c>
      <c r="E20" s="88">
        <f t="shared" si="4"/>
        <v>1179</v>
      </c>
      <c r="F20" s="130">
        <f t="shared" si="0"/>
        <v>1201</v>
      </c>
      <c r="G20" s="130">
        <f t="shared" si="1"/>
        <v>2380</v>
      </c>
      <c r="H20" s="130">
        <v>0</v>
      </c>
      <c r="I20" s="131"/>
      <c r="J20" s="131"/>
      <c r="K20" s="130">
        <f t="shared" si="5"/>
        <v>0</v>
      </c>
      <c r="L20" s="130">
        <v>801</v>
      </c>
      <c r="M20" s="131">
        <v>1179</v>
      </c>
      <c r="N20" s="131">
        <v>1201</v>
      </c>
      <c r="O20" s="88">
        <f t="shared" si="2"/>
        <v>2380</v>
      </c>
      <c r="P20" s="130">
        <v>0</v>
      </c>
      <c r="Q20" s="131"/>
      <c r="R20" s="131"/>
      <c r="S20" s="130">
        <f t="shared" si="6"/>
        <v>0</v>
      </c>
      <c r="T20" s="130">
        <v>0</v>
      </c>
      <c r="U20" s="131"/>
      <c r="V20" s="130"/>
      <c r="W20" s="130">
        <v>0</v>
      </c>
    </row>
    <row r="21" spans="1:23" s="254" customFormat="1" ht="18.75" customHeight="1">
      <c r="A21" s="255">
        <v>16</v>
      </c>
      <c r="B21" s="256" t="s">
        <v>44</v>
      </c>
      <c r="C21" s="256" t="s">
        <v>45</v>
      </c>
      <c r="D21" s="257">
        <f t="shared" si="3"/>
        <v>441</v>
      </c>
      <c r="E21" s="257">
        <f t="shared" si="4"/>
        <v>556</v>
      </c>
      <c r="F21" s="257">
        <f t="shared" si="0"/>
        <v>634</v>
      </c>
      <c r="G21" s="257">
        <f t="shared" si="1"/>
        <v>1190</v>
      </c>
      <c r="H21" s="257">
        <v>0</v>
      </c>
      <c r="I21" s="258"/>
      <c r="J21" s="258"/>
      <c r="K21" s="257">
        <f t="shared" si="5"/>
        <v>0</v>
      </c>
      <c r="L21" s="257">
        <v>440</v>
      </c>
      <c r="M21" s="258">
        <v>555</v>
      </c>
      <c r="N21" s="258">
        <v>632</v>
      </c>
      <c r="O21" s="257">
        <f t="shared" si="2"/>
        <v>1187</v>
      </c>
      <c r="P21" s="257">
        <v>1</v>
      </c>
      <c r="Q21" s="258">
        <v>1</v>
      </c>
      <c r="R21" s="258">
        <v>2</v>
      </c>
      <c r="S21" s="257">
        <f t="shared" si="6"/>
        <v>3</v>
      </c>
      <c r="T21" s="257">
        <v>0</v>
      </c>
      <c r="U21" s="258"/>
      <c r="V21" s="257"/>
      <c r="W21" s="257">
        <v>0</v>
      </c>
    </row>
    <row r="22" spans="1:23" s="254" customFormat="1" ht="18.75" customHeight="1">
      <c r="A22" s="255">
        <v>17</v>
      </c>
      <c r="B22" s="256" t="s">
        <v>46</v>
      </c>
      <c r="C22" s="256" t="s">
        <v>47</v>
      </c>
      <c r="D22" s="257">
        <f t="shared" si="3"/>
        <v>601</v>
      </c>
      <c r="E22" s="257">
        <f t="shared" si="4"/>
        <v>795</v>
      </c>
      <c r="F22" s="257">
        <f t="shared" si="0"/>
        <v>876</v>
      </c>
      <c r="G22" s="257">
        <f t="shared" si="1"/>
        <v>1671</v>
      </c>
      <c r="H22" s="257">
        <v>0</v>
      </c>
      <c r="I22" s="258"/>
      <c r="J22" s="258"/>
      <c r="K22" s="257">
        <f t="shared" si="5"/>
        <v>0</v>
      </c>
      <c r="L22" s="257">
        <v>600</v>
      </c>
      <c r="M22" s="258">
        <v>794</v>
      </c>
      <c r="N22" s="258">
        <v>874</v>
      </c>
      <c r="O22" s="274">
        <f t="shared" si="2"/>
        <v>1668</v>
      </c>
      <c r="P22" s="257">
        <v>1</v>
      </c>
      <c r="Q22" s="258">
        <v>1</v>
      </c>
      <c r="R22" s="258">
        <v>2</v>
      </c>
      <c r="S22" s="257">
        <f t="shared" si="6"/>
        <v>3</v>
      </c>
      <c r="T22" s="257">
        <v>0</v>
      </c>
      <c r="U22" s="258"/>
      <c r="V22" s="257"/>
      <c r="W22" s="257">
        <v>0</v>
      </c>
    </row>
    <row r="23" spans="1:23" s="254" customFormat="1" ht="18.75" customHeight="1">
      <c r="A23" s="255">
        <v>18</v>
      </c>
      <c r="B23" s="256" t="s">
        <v>48</v>
      </c>
      <c r="C23" s="256" t="s">
        <v>49</v>
      </c>
      <c r="D23" s="257">
        <f t="shared" si="3"/>
        <v>491</v>
      </c>
      <c r="E23" s="257">
        <f t="shared" si="4"/>
        <v>722</v>
      </c>
      <c r="F23" s="257">
        <f t="shared" si="0"/>
        <v>744</v>
      </c>
      <c r="G23" s="257">
        <f t="shared" si="1"/>
        <v>1466</v>
      </c>
      <c r="H23" s="257">
        <v>0</v>
      </c>
      <c r="I23" s="258"/>
      <c r="J23" s="258"/>
      <c r="K23" s="257">
        <f t="shared" si="5"/>
        <v>0</v>
      </c>
      <c r="L23" s="257">
        <v>491</v>
      </c>
      <c r="M23" s="258">
        <v>722</v>
      </c>
      <c r="N23" s="258">
        <v>744</v>
      </c>
      <c r="O23" s="257">
        <f t="shared" si="2"/>
        <v>1466</v>
      </c>
      <c r="P23" s="257"/>
      <c r="Q23" s="258"/>
      <c r="R23" s="258"/>
      <c r="S23" s="257">
        <f t="shared" si="6"/>
        <v>0</v>
      </c>
      <c r="T23" s="257">
        <v>0</v>
      </c>
      <c r="U23" s="258"/>
      <c r="V23" s="257"/>
      <c r="W23" s="257">
        <v>0</v>
      </c>
    </row>
    <row r="24" spans="1:23" ht="18.75" customHeight="1">
      <c r="A24" s="86">
        <v>19</v>
      </c>
      <c r="B24" s="87" t="s">
        <v>50</v>
      </c>
      <c r="C24" s="87" t="s">
        <v>51</v>
      </c>
      <c r="D24" s="88">
        <f t="shared" si="3"/>
        <v>507</v>
      </c>
      <c r="E24" s="88">
        <f t="shared" si="4"/>
        <v>711</v>
      </c>
      <c r="F24" s="88">
        <f t="shared" si="0"/>
        <v>743</v>
      </c>
      <c r="G24" s="88">
        <f t="shared" si="1"/>
        <v>1454</v>
      </c>
      <c r="H24" s="88">
        <v>0</v>
      </c>
      <c r="I24" s="89"/>
      <c r="J24" s="89"/>
      <c r="K24" s="88">
        <f t="shared" si="5"/>
        <v>0</v>
      </c>
      <c r="L24" s="88">
        <v>507</v>
      </c>
      <c r="M24" s="89">
        <v>711</v>
      </c>
      <c r="N24" s="89">
        <v>743</v>
      </c>
      <c r="O24" s="88">
        <f t="shared" si="2"/>
        <v>1454</v>
      </c>
      <c r="P24" s="88">
        <v>0</v>
      </c>
      <c r="Q24" s="89"/>
      <c r="R24" s="89"/>
      <c r="S24" s="88">
        <f t="shared" si="6"/>
        <v>0</v>
      </c>
      <c r="T24" s="88">
        <v>0</v>
      </c>
      <c r="U24" s="89"/>
      <c r="V24" s="88"/>
      <c r="W24" s="88">
        <v>0</v>
      </c>
    </row>
    <row r="25" spans="1:23" s="276" customFormat="1" ht="18.75" customHeight="1">
      <c r="A25" s="255">
        <v>20</v>
      </c>
      <c r="B25" s="256" t="s">
        <v>52</v>
      </c>
      <c r="C25" s="256" t="s">
        <v>53</v>
      </c>
      <c r="D25" s="257">
        <f t="shared" si="3"/>
        <v>476</v>
      </c>
      <c r="E25" s="257">
        <f t="shared" si="4"/>
        <v>735</v>
      </c>
      <c r="F25" s="257">
        <f t="shared" si="0"/>
        <v>707</v>
      </c>
      <c r="G25" s="257">
        <f t="shared" si="1"/>
        <v>1442</v>
      </c>
      <c r="H25" s="257">
        <v>0</v>
      </c>
      <c r="I25" s="258"/>
      <c r="J25" s="258"/>
      <c r="K25" s="257">
        <f t="shared" si="5"/>
        <v>0</v>
      </c>
      <c r="L25" s="257">
        <v>476</v>
      </c>
      <c r="M25" s="258">
        <v>734</v>
      </c>
      <c r="N25" s="258">
        <v>707</v>
      </c>
      <c r="O25" s="257">
        <f t="shared" si="2"/>
        <v>1441</v>
      </c>
      <c r="P25" s="257">
        <v>0</v>
      </c>
      <c r="Q25" s="258">
        <v>1</v>
      </c>
      <c r="R25" s="258">
        <v>0</v>
      </c>
      <c r="S25" s="257">
        <f t="shared" si="6"/>
        <v>1</v>
      </c>
      <c r="T25" s="257">
        <v>0</v>
      </c>
      <c r="U25" s="258"/>
      <c r="V25" s="257"/>
      <c r="W25" s="257">
        <v>0</v>
      </c>
    </row>
    <row r="26" spans="1:23" ht="18.75" customHeight="1">
      <c r="A26" s="86">
        <v>21</v>
      </c>
      <c r="B26" s="87" t="s">
        <v>54</v>
      </c>
      <c r="C26" s="87" t="s">
        <v>55</v>
      </c>
      <c r="D26" s="88">
        <f t="shared" si="3"/>
        <v>544</v>
      </c>
      <c r="E26" s="88">
        <f t="shared" si="4"/>
        <v>780</v>
      </c>
      <c r="F26" s="88">
        <f t="shared" si="0"/>
        <v>809</v>
      </c>
      <c r="G26" s="88">
        <f t="shared" si="1"/>
        <v>1589</v>
      </c>
      <c r="H26" s="88">
        <v>0</v>
      </c>
      <c r="I26" s="89"/>
      <c r="J26" s="89"/>
      <c r="K26" s="88">
        <f t="shared" si="5"/>
        <v>0</v>
      </c>
      <c r="L26" s="88">
        <v>544</v>
      </c>
      <c r="M26" s="89">
        <v>780</v>
      </c>
      <c r="N26" s="89">
        <v>809</v>
      </c>
      <c r="O26" s="88">
        <f t="shared" si="2"/>
        <v>1589</v>
      </c>
      <c r="P26" s="88">
        <v>0</v>
      </c>
      <c r="Q26" s="89"/>
      <c r="R26" s="89"/>
      <c r="S26" s="88">
        <f t="shared" si="6"/>
        <v>0</v>
      </c>
      <c r="T26" s="88">
        <v>0</v>
      </c>
      <c r="U26" s="89"/>
      <c r="V26" s="88"/>
      <c r="W26" s="88">
        <v>0</v>
      </c>
    </row>
    <row r="27" spans="1:23" ht="18.75" customHeight="1">
      <c r="A27" s="86">
        <v>22</v>
      </c>
      <c r="B27" s="87" t="s">
        <v>56</v>
      </c>
      <c r="C27" s="87" t="s">
        <v>57</v>
      </c>
      <c r="D27" s="88">
        <f t="shared" si="3"/>
        <v>1047</v>
      </c>
      <c r="E27" s="88">
        <f t="shared" si="4"/>
        <v>1735</v>
      </c>
      <c r="F27" s="88">
        <f t="shared" si="0"/>
        <v>1824</v>
      </c>
      <c r="G27" s="88">
        <f t="shared" si="1"/>
        <v>3559</v>
      </c>
      <c r="H27" s="88">
        <v>0</v>
      </c>
      <c r="I27" s="89"/>
      <c r="J27" s="89"/>
      <c r="K27" s="88">
        <f t="shared" si="5"/>
        <v>0</v>
      </c>
      <c r="L27" s="88">
        <v>1047</v>
      </c>
      <c r="M27" s="89">
        <v>1735</v>
      </c>
      <c r="N27" s="89">
        <v>1824</v>
      </c>
      <c r="O27" s="88">
        <f t="shared" si="2"/>
        <v>3559</v>
      </c>
      <c r="P27" s="88">
        <v>0</v>
      </c>
      <c r="Q27" s="89"/>
      <c r="R27" s="89"/>
      <c r="S27" s="88">
        <f t="shared" si="6"/>
        <v>0</v>
      </c>
      <c r="T27" s="88">
        <v>0</v>
      </c>
      <c r="U27" s="89"/>
      <c r="V27" s="88"/>
      <c r="W27" s="88">
        <v>0</v>
      </c>
    </row>
    <row r="28" spans="1:23" s="254" customFormat="1" ht="18.75" customHeight="1">
      <c r="A28" s="255">
        <v>23</v>
      </c>
      <c r="B28" s="256" t="s">
        <v>58</v>
      </c>
      <c r="C28" s="256" t="s">
        <v>59</v>
      </c>
      <c r="D28" s="257">
        <f t="shared" si="3"/>
        <v>443</v>
      </c>
      <c r="E28" s="257">
        <f t="shared" si="4"/>
        <v>542</v>
      </c>
      <c r="F28" s="257">
        <f t="shared" si="0"/>
        <v>607</v>
      </c>
      <c r="G28" s="257">
        <f t="shared" si="1"/>
        <v>1149</v>
      </c>
      <c r="H28" s="257">
        <v>0</v>
      </c>
      <c r="I28" s="258"/>
      <c r="J28" s="258"/>
      <c r="K28" s="257">
        <f t="shared" si="5"/>
        <v>0</v>
      </c>
      <c r="L28" s="257">
        <v>443</v>
      </c>
      <c r="M28" s="258">
        <v>542</v>
      </c>
      <c r="N28" s="258">
        <v>607</v>
      </c>
      <c r="O28" s="257">
        <f t="shared" si="2"/>
        <v>1149</v>
      </c>
      <c r="P28" s="257">
        <v>0</v>
      </c>
      <c r="Q28" s="258"/>
      <c r="R28" s="258"/>
      <c r="S28" s="257">
        <f t="shared" si="6"/>
        <v>0</v>
      </c>
      <c r="T28" s="257">
        <v>0</v>
      </c>
      <c r="U28" s="258"/>
      <c r="V28" s="257"/>
      <c r="W28" s="257">
        <v>0</v>
      </c>
    </row>
    <row r="29" spans="1:23" ht="18.75" customHeight="1">
      <c r="A29" s="86">
        <v>24</v>
      </c>
      <c r="B29" s="87" t="s">
        <v>60</v>
      </c>
      <c r="C29" s="87" t="s">
        <v>61</v>
      </c>
      <c r="D29" s="88">
        <f t="shared" si="3"/>
        <v>525</v>
      </c>
      <c r="E29" s="88">
        <f t="shared" si="4"/>
        <v>767</v>
      </c>
      <c r="F29" s="88">
        <f t="shared" si="0"/>
        <v>828</v>
      </c>
      <c r="G29" s="88">
        <f t="shared" si="1"/>
        <v>1595</v>
      </c>
      <c r="H29" s="88">
        <v>0</v>
      </c>
      <c r="I29" s="89"/>
      <c r="J29" s="89"/>
      <c r="K29" s="88">
        <f t="shared" si="5"/>
        <v>0</v>
      </c>
      <c r="L29" s="88">
        <v>525</v>
      </c>
      <c r="M29" s="89">
        <v>767</v>
      </c>
      <c r="N29" s="89">
        <v>828</v>
      </c>
      <c r="O29" s="88">
        <f t="shared" si="2"/>
        <v>1595</v>
      </c>
      <c r="P29" s="88">
        <v>0</v>
      </c>
      <c r="Q29" s="89"/>
      <c r="R29" s="89"/>
      <c r="S29" s="88">
        <f t="shared" si="6"/>
        <v>0</v>
      </c>
      <c r="T29" s="88">
        <v>0</v>
      </c>
      <c r="U29" s="89"/>
      <c r="V29" s="88"/>
      <c r="W29" s="88">
        <v>0</v>
      </c>
    </row>
    <row r="30" spans="1:23" ht="18.75" customHeight="1">
      <c r="A30" s="86">
        <v>25</v>
      </c>
      <c r="B30" s="87" t="s">
        <v>62</v>
      </c>
      <c r="C30" s="87" t="s">
        <v>63</v>
      </c>
      <c r="D30" s="88">
        <f t="shared" si="3"/>
        <v>387</v>
      </c>
      <c r="E30" s="88">
        <f t="shared" si="4"/>
        <v>543</v>
      </c>
      <c r="F30" s="88">
        <f t="shared" si="0"/>
        <v>608</v>
      </c>
      <c r="G30" s="88">
        <f t="shared" si="1"/>
        <v>1151</v>
      </c>
      <c r="H30" s="88">
        <v>0</v>
      </c>
      <c r="I30" s="89"/>
      <c r="J30" s="89"/>
      <c r="K30" s="88">
        <f t="shared" si="5"/>
        <v>0</v>
      </c>
      <c r="L30" s="88">
        <v>387</v>
      </c>
      <c r="M30" s="89">
        <v>543</v>
      </c>
      <c r="N30" s="89">
        <v>608</v>
      </c>
      <c r="O30" s="88">
        <f t="shared" si="2"/>
        <v>1151</v>
      </c>
      <c r="P30" s="88">
        <v>0</v>
      </c>
      <c r="Q30" s="89"/>
      <c r="R30" s="89"/>
      <c r="S30" s="88">
        <f t="shared" si="6"/>
        <v>0</v>
      </c>
      <c r="T30" s="88">
        <v>0</v>
      </c>
      <c r="U30" s="89"/>
      <c r="V30" s="88"/>
      <c r="W30" s="88">
        <v>0</v>
      </c>
    </row>
    <row r="31" spans="1:23" s="254" customFormat="1" ht="18.75" customHeight="1">
      <c r="A31" s="255">
        <v>26</v>
      </c>
      <c r="B31" s="256" t="s">
        <v>64</v>
      </c>
      <c r="C31" s="256" t="s">
        <v>65</v>
      </c>
      <c r="D31" s="257">
        <f t="shared" si="3"/>
        <v>360</v>
      </c>
      <c r="E31" s="257">
        <f t="shared" si="4"/>
        <v>520</v>
      </c>
      <c r="F31" s="257">
        <f t="shared" si="0"/>
        <v>550</v>
      </c>
      <c r="G31" s="257">
        <f t="shared" si="1"/>
        <v>1070</v>
      </c>
      <c r="H31" s="257">
        <v>0</v>
      </c>
      <c r="I31" s="258"/>
      <c r="J31" s="258"/>
      <c r="K31" s="257">
        <f t="shared" si="5"/>
        <v>0</v>
      </c>
      <c r="L31" s="257">
        <v>360</v>
      </c>
      <c r="M31" s="258">
        <v>520</v>
      </c>
      <c r="N31" s="258">
        <v>550</v>
      </c>
      <c r="O31" s="257">
        <f t="shared" si="2"/>
        <v>1070</v>
      </c>
      <c r="P31" s="257">
        <v>0</v>
      </c>
      <c r="Q31" s="258"/>
      <c r="R31" s="258"/>
      <c r="S31" s="257">
        <f t="shared" si="6"/>
        <v>0</v>
      </c>
      <c r="T31" s="257">
        <v>0</v>
      </c>
      <c r="U31" s="258"/>
      <c r="V31" s="257"/>
      <c r="W31" s="257">
        <v>0</v>
      </c>
    </row>
    <row r="32" spans="1:23" ht="18.75" customHeight="1">
      <c r="A32" s="86">
        <v>27</v>
      </c>
      <c r="B32" s="87" t="s">
        <v>66</v>
      </c>
      <c r="C32" s="87" t="s">
        <v>67</v>
      </c>
      <c r="D32" s="88">
        <f t="shared" si="3"/>
        <v>582</v>
      </c>
      <c r="E32" s="88">
        <f t="shared" si="4"/>
        <v>858</v>
      </c>
      <c r="F32" s="88">
        <f t="shared" si="0"/>
        <v>991</v>
      </c>
      <c r="G32" s="88">
        <f t="shared" si="1"/>
        <v>1849</v>
      </c>
      <c r="H32" s="88">
        <v>0</v>
      </c>
      <c r="I32" s="89"/>
      <c r="J32" s="89"/>
      <c r="K32" s="88">
        <f t="shared" si="5"/>
        <v>0</v>
      </c>
      <c r="L32" s="88">
        <v>582</v>
      </c>
      <c r="M32" s="89">
        <v>858</v>
      </c>
      <c r="N32" s="89">
        <v>991</v>
      </c>
      <c r="O32" s="88">
        <f t="shared" si="2"/>
        <v>1849</v>
      </c>
      <c r="P32" s="88">
        <v>0</v>
      </c>
      <c r="Q32" s="89"/>
      <c r="R32" s="89"/>
      <c r="S32" s="88">
        <f t="shared" si="6"/>
        <v>0</v>
      </c>
      <c r="T32" s="88">
        <v>0</v>
      </c>
      <c r="U32" s="89"/>
      <c r="V32" s="88"/>
      <c r="W32" s="88">
        <v>0</v>
      </c>
    </row>
    <row r="33" spans="1:23" s="254" customFormat="1" ht="18.75" customHeight="1">
      <c r="A33" s="255">
        <v>28</v>
      </c>
      <c r="B33" s="256" t="s">
        <v>68</v>
      </c>
      <c r="C33" s="256" t="s">
        <v>69</v>
      </c>
      <c r="D33" s="257">
        <f t="shared" si="3"/>
        <v>677</v>
      </c>
      <c r="E33" s="257">
        <f t="shared" si="4"/>
        <v>1032</v>
      </c>
      <c r="F33" s="257">
        <f t="shared" si="0"/>
        <v>1022</v>
      </c>
      <c r="G33" s="257">
        <f t="shared" si="1"/>
        <v>2054</v>
      </c>
      <c r="H33" s="257">
        <v>0</v>
      </c>
      <c r="I33" s="258"/>
      <c r="J33" s="258"/>
      <c r="K33" s="257">
        <f t="shared" si="5"/>
        <v>0</v>
      </c>
      <c r="L33" s="257">
        <v>677</v>
      </c>
      <c r="M33" s="258">
        <v>1032</v>
      </c>
      <c r="N33" s="258">
        <v>1022</v>
      </c>
      <c r="O33" s="257">
        <f t="shared" si="2"/>
        <v>2054</v>
      </c>
      <c r="P33" s="257">
        <v>0</v>
      </c>
      <c r="Q33" s="258"/>
      <c r="R33" s="258"/>
      <c r="S33" s="257">
        <f t="shared" si="6"/>
        <v>0</v>
      </c>
      <c r="T33" s="257">
        <v>0</v>
      </c>
      <c r="U33" s="258"/>
      <c r="V33" s="257"/>
      <c r="W33" s="257">
        <v>0</v>
      </c>
    </row>
    <row r="34" spans="1:23" ht="18.75" customHeight="1">
      <c r="A34" s="86">
        <v>29</v>
      </c>
      <c r="B34" s="87" t="s">
        <v>70</v>
      </c>
      <c r="C34" s="87" t="s">
        <v>71</v>
      </c>
      <c r="D34" s="88">
        <f t="shared" si="3"/>
        <v>608</v>
      </c>
      <c r="E34" s="88">
        <f t="shared" si="4"/>
        <v>933</v>
      </c>
      <c r="F34" s="88">
        <f t="shared" si="0"/>
        <v>974</v>
      </c>
      <c r="G34" s="88">
        <f t="shared" si="1"/>
        <v>1907</v>
      </c>
      <c r="H34" s="88">
        <v>0</v>
      </c>
      <c r="I34" s="89"/>
      <c r="J34" s="89"/>
      <c r="K34" s="88">
        <f t="shared" si="5"/>
        <v>0</v>
      </c>
      <c r="L34" s="88">
        <v>608</v>
      </c>
      <c r="M34" s="89">
        <v>933</v>
      </c>
      <c r="N34" s="89">
        <v>974</v>
      </c>
      <c r="O34" s="88">
        <f t="shared" si="2"/>
        <v>1907</v>
      </c>
      <c r="P34" s="88">
        <v>0</v>
      </c>
      <c r="Q34" s="89"/>
      <c r="R34" s="89"/>
      <c r="S34" s="88">
        <f t="shared" si="6"/>
        <v>0</v>
      </c>
      <c r="T34" s="88">
        <v>0</v>
      </c>
      <c r="U34" s="89"/>
      <c r="V34" s="88"/>
      <c r="W34" s="88">
        <v>0</v>
      </c>
    </row>
    <row r="35" spans="1:23" s="254" customFormat="1" ht="18.75" customHeight="1">
      <c r="A35" s="277">
        <v>30</v>
      </c>
      <c r="B35" s="278" t="s">
        <v>72</v>
      </c>
      <c r="C35" s="278" t="s">
        <v>73</v>
      </c>
      <c r="D35" s="257">
        <f t="shared" si="3"/>
        <v>328</v>
      </c>
      <c r="E35" s="257">
        <f t="shared" si="4"/>
        <v>472</v>
      </c>
      <c r="F35" s="279">
        <f t="shared" si="0"/>
        <v>515</v>
      </c>
      <c r="G35" s="279">
        <f t="shared" si="1"/>
        <v>987</v>
      </c>
      <c r="H35" s="279">
        <v>0</v>
      </c>
      <c r="I35" s="280"/>
      <c r="J35" s="280"/>
      <c r="K35" s="279">
        <f t="shared" si="5"/>
        <v>0</v>
      </c>
      <c r="L35" s="279">
        <v>328</v>
      </c>
      <c r="M35" s="280">
        <v>472</v>
      </c>
      <c r="N35" s="280">
        <v>515</v>
      </c>
      <c r="O35" s="279">
        <f t="shared" si="2"/>
        <v>987</v>
      </c>
      <c r="P35" s="279">
        <v>0</v>
      </c>
      <c r="Q35" s="280"/>
      <c r="R35" s="280"/>
      <c r="S35" s="279">
        <f t="shared" si="6"/>
        <v>0</v>
      </c>
      <c r="T35" s="279">
        <v>0</v>
      </c>
      <c r="U35" s="280"/>
      <c r="V35" s="279"/>
      <c r="W35" s="279">
        <v>0</v>
      </c>
    </row>
    <row r="36" spans="1:23" s="2" customFormat="1" ht="24" customHeight="1">
      <c r="A36" s="185" t="s">
        <v>5</v>
      </c>
      <c r="B36" s="185"/>
      <c r="C36" s="185"/>
      <c r="D36" s="88">
        <f t="shared" si="3"/>
        <v>17201</v>
      </c>
      <c r="E36" s="88">
        <f>I36+M36+Q36+U36</f>
        <v>24977</v>
      </c>
      <c r="F36" s="88">
        <f t="shared" si="0"/>
        <v>26399</v>
      </c>
      <c r="G36" s="88">
        <f t="shared" si="1"/>
        <v>51376</v>
      </c>
      <c r="H36" s="88">
        <f t="shared" ref="H36:W36" si="7">SUM(H6:H35)</f>
        <v>4</v>
      </c>
      <c r="I36" s="88">
        <f t="shared" si="7"/>
        <v>4</v>
      </c>
      <c r="J36" s="88">
        <f t="shared" si="7"/>
        <v>0</v>
      </c>
      <c r="K36" s="88">
        <f t="shared" si="5"/>
        <v>4</v>
      </c>
      <c r="L36" s="88">
        <f t="shared" si="7"/>
        <v>17192</v>
      </c>
      <c r="M36" s="88">
        <f t="shared" si="7"/>
        <v>24966</v>
      </c>
      <c r="N36" s="88">
        <f t="shared" si="7"/>
        <v>26390</v>
      </c>
      <c r="O36" s="88">
        <f t="shared" si="2"/>
        <v>51356</v>
      </c>
      <c r="P36" s="88">
        <f t="shared" si="7"/>
        <v>4</v>
      </c>
      <c r="Q36" s="88">
        <f t="shared" si="7"/>
        <v>5</v>
      </c>
      <c r="R36" s="88">
        <f t="shared" si="7"/>
        <v>6</v>
      </c>
      <c r="S36" s="88">
        <f t="shared" si="6"/>
        <v>11</v>
      </c>
      <c r="T36" s="88">
        <f t="shared" si="7"/>
        <v>1</v>
      </c>
      <c r="U36" s="88">
        <f t="shared" si="7"/>
        <v>2</v>
      </c>
      <c r="V36" s="88">
        <f t="shared" si="7"/>
        <v>3</v>
      </c>
      <c r="W36" s="88">
        <f t="shared" si="7"/>
        <v>5</v>
      </c>
    </row>
    <row r="37" spans="1:23" s="2" customFormat="1" hidden="1">
      <c r="A37" s="90"/>
      <c r="B37" s="90"/>
      <c r="C37" s="90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</row>
    <row r="38" spans="1:23" s="2" customFormat="1">
      <c r="A38" s="90"/>
      <c r="B38" s="90"/>
      <c r="C38" s="90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</row>
    <row r="39" spans="1:23" s="2" customFormat="1">
      <c r="A39" s="92"/>
      <c r="B39" s="92"/>
      <c r="C39" s="92"/>
      <c r="D39" s="93"/>
      <c r="E39" s="93"/>
      <c r="F39" s="93"/>
      <c r="G39" s="93"/>
      <c r="H39" s="92"/>
      <c r="I39" s="92"/>
      <c r="J39" s="92"/>
      <c r="K39" s="92"/>
      <c r="L39" s="92"/>
      <c r="M39" s="92"/>
      <c r="N39" s="93"/>
      <c r="O39" s="93"/>
      <c r="P39" s="92"/>
      <c r="Q39" s="92"/>
      <c r="R39" s="92"/>
      <c r="S39" s="55"/>
      <c r="T39" s="92"/>
      <c r="U39" s="92"/>
      <c r="V39" s="92"/>
      <c r="W39" s="92"/>
    </row>
    <row r="40" spans="1:23">
      <c r="A40" s="92"/>
      <c r="B40" s="92"/>
      <c r="C40" s="92"/>
      <c r="D40" s="93"/>
      <c r="E40" s="93"/>
      <c r="F40" s="93"/>
      <c r="G40" s="93"/>
      <c r="H40" s="92"/>
      <c r="I40" s="92"/>
      <c r="J40" s="92"/>
      <c r="K40" s="92"/>
      <c r="L40" s="92"/>
      <c r="M40" s="92"/>
      <c r="N40" s="93"/>
      <c r="O40" s="93"/>
      <c r="P40" s="94"/>
      <c r="Q40" s="94"/>
      <c r="R40" s="94"/>
      <c r="S40" s="186" t="s">
        <v>110</v>
      </c>
      <c r="T40" s="186"/>
      <c r="U40" s="186"/>
      <c r="V40" s="186"/>
      <c r="W40" s="92"/>
    </row>
    <row r="41" spans="1:23" ht="16.5">
      <c r="A41" s="6"/>
      <c r="B41" s="178" t="s">
        <v>74</v>
      </c>
      <c r="C41" s="178"/>
      <c r="D41" s="9"/>
      <c r="E41" s="179" t="s">
        <v>75</v>
      </c>
      <c r="F41" s="179"/>
      <c r="G41" s="179"/>
      <c r="H41" s="179"/>
      <c r="I41" s="148"/>
      <c r="J41" s="148"/>
      <c r="K41" s="180" t="s">
        <v>76</v>
      </c>
      <c r="L41" s="180"/>
      <c r="M41" s="180"/>
      <c r="N41" s="180"/>
      <c r="O41" s="148"/>
      <c r="P41" s="12"/>
      <c r="Q41" s="12"/>
      <c r="R41" s="12"/>
      <c r="S41" s="181" t="s">
        <v>111</v>
      </c>
      <c r="T41" s="181"/>
      <c r="U41" s="181"/>
      <c r="V41" s="181"/>
      <c r="W41" s="10"/>
    </row>
    <row r="42" spans="1:23" ht="16.5">
      <c r="C42" s="11"/>
      <c r="D42" s="11"/>
      <c r="P42" s="2"/>
      <c r="Q42" s="2"/>
      <c r="R42" s="2"/>
      <c r="S42" s="176" t="s">
        <v>112</v>
      </c>
      <c r="T42" s="176"/>
      <c r="U42" s="176"/>
      <c r="V42" s="176"/>
      <c r="W42" s="2"/>
    </row>
  </sheetData>
  <mergeCells count="16">
    <mergeCell ref="K41:N41"/>
    <mergeCell ref="S41:V41"/>
    <mergeCell ref="S42:V42"/>
    <mergeCell ref="A1:W1"/>
    <mergeCell ref="P4:S4"/>
    <mergeCell ref="T4:W4"/>
    <mergeCell ref="A36:C36"/>
    <mergeCell ref="A4:A5"/>
    <mergeCell ref="B4:B5"/>
    <mergeCell ref="C4:C5"/>
    <mergeCell ref="D4:G4"/>
    <mergeCell ref="H4:K4"/>
    <mergeCell ref="L4:O4"/>
    <mergeCell ref="S40:V40"/>
    <mergeCell ref="B41:C41"/>
    <mergeCell ref="E41:H41"/>
  </mergeCells>
  <pageMargins left="0.19685039370078741" right="0.19685039370078741" top="0.43307086614173229" bottom="0.23622047244094491" header="0.31496062992125984" footer="0.31496062992125984"/>
  <pageSetup paperSize="5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AD39"/>
  <sheetViews>
    <sheetView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10" sqref="S10"/>
    </sheetView>
  </sheetViews>
  <sheetFormatPr defaultRowHeight="16.5"/>
  <cols>
    <col min="1" max="1" width="5.28515625" style="6" bestFit="1" customWidth="1"/>
    <col min="2" max="2" width="8.85546875" style="6" customWidth="1"/>
    <col min="3" max="3" width="25.7109375" style="6" customWidth="1"/>
    <col min="4" max="4" width="10.140625" style="148" customWidth="1"/>
    <col min="5" max="5" width="6.85546875" style="34" customWidth="1"/>
    <col min="6" max="6" width="8.5703125" style="34" customWidth="1"/>
    <col min="7" max="7" width="10.140625" style="148" customWidth="1"/>
    <col min="8" max="15" width="10.85546875" style="148" customWidth="1"/>
    <col min="16" max="19" width="10.7109375" style="148" customWidth="1"/>
    <col min="20" max="16384" width="9.140625" style="6"/>
  </cols>
  <sheetData>
    <row r="1" spans="1:30" ht="21" customHeight="1">
      <c r="A1" s="188" t="s">
        <v>197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29"/>
      <c r="T1" s="30"/>
      <c r="U1" s="30"/>
      <c r="V1" s="30"/>
      <c r="W1" s="30"/>
      <c r="X1" s="30"/>
      <c r="Y1" s="30"/>
    </row>
    <row r="2" spans="1:30" ht="19.5" customHeight="1">
      <c r="A2" s="189" t="s">
        <v>82</v>
      </c>
      <c r="B2" s="189"/>
      <c r="C2" s="189"/>
      <c r="D2" s="29" t="s">
        <v>83</v>
      </c>
      <c r="E2" s="31"/>
      <c r="F2" s="31"/>
      <c r="G2" s="29"/>
      <c r="H2" s="29"/>
      <c r="I2" s="29"/>
      <c r="J2" s="29"/>
      <c r="K2" s="29"/>
      <c r="L2" s="29"/>
      <c r="M2" s="29"/>
      <c r="N2" s="32"/>
      <c r="O2" s="32"/>
      <c r="P2" s="32"/>
      <c r="Q2" s="32"/>
      <c r="R2" s="32"/>
      <c r="S2" s="32"/>
      <c r="T2" s="33"/>
      <c r="U2" s="30"/>
      <c r="V2" s="30"/>
      <c r="W2" s="30"/>
      <c r="X2" s="30"/>
      <c r="Y2" s="30"/>
    </row>
    <row r="3" spans="1:30">
      <c r="A3" s="190" t="s">
        <v>84</v>
      </c>
      <c r="B3" s="190" t="s">
        <v>85</v>
      </c>
      <c r="C3" s="191" t="s">
        <v>86</v>
      </c>
      <c r="D3" s="192" t="s">
        <v>87</v>
      </c>
      <c r="E3" s="192"/>
      <c r="F3" s="192"/>
      <c r="G3" s="192"/>
      <c r="H3" s="192" t="s">
        <v>88</v>
      </c>
      <c r="I3" s="192"/>
      <c r="J3" s="192"/>
      <c r="K3" s="192"/>
      <c r="L3" s="193" t="s">
        <v>89</v>
      </c>
      <c r="M3" s="193"/>
      <c r="N3" s="193"/>
      <c r="O3" s="193"/>
      <c r="P3" s="191" t="s">
        <v>5</v>
      </c>
      <c r="Q3" s="191"/>
      <c r="R3" s="191"/>
      <c r="S3" s="191"/>
    </row>
    <row r="4" spans="1:30" ht="28.5">
      <c r="A4" s="190"/>
      <c r="B4" s="190"/>
      <c r="C4" s="191"/>
      <c r="D4" s="151" t="s">
        <v>10</v>
      </c>
      <c r="E4" s="151" t="s">
        <v>11</v>
      </c>
      <c r="F4" s="151" t="s">
        <v>12</v>
      </c>
      <c r="G4" s="151" t="s">
        <v>13</v>
      </c>
      <c r="H4" s="151" t="s">
        <v>10</v>
      </c>
      <c r="I4" s="151" t="s">
        <v>11</v>
      </c>
      <c r="J4" s="151" t="s">
        <v>12</v>
      </c>
      <c r="K4" s="151" t="s">
        <v>13</v>
      </c>
      <c r="L4" s="151" t="s">
        <v>10</v>
      </c>
      <c r="M4" s="151" t="s">
        <v>11</v>
      </c>
      <c r="N4" s="151" t="s">
        <v>12</v>
      </c>
      <c r="O4" s="151" t="s">
        <v>13</v>
      </c>
      <c r="P4" s="151" t="s">
        <v>10</v>
      </c>
      <c r="Q4" s="151" t="s">
        <v>11</v>
      </c>
      <c r="R4" s="151" t="s">
        <v>12</v>
      </c>
      <c r="S4" s="151" t="s">
        <v>13</v>
      </c>
    </row>
    <row r="5" spans="1:30" s="232" customFormat="1" ht="18" customHeight="1">
      <c r="A5" s="229">
        <v>1</v>
      </c>
      <c r="B5" s="229" t="s">
        <v>14</v>
      </c>
      <c r="C5" s="230" t="s">
        <v>15</v>
      </c>
      <c r="D5" s="231">
        <v>432</v>
      </c>
      <c r="E5" s="231">
        <v>642</v>
      </c>
      <c r="F5" s="231">
        <v>708</v>
      </c>
      <c r="G5" s="231">
        <f>E5+F5</f>
        <v>1350</v>
      </c>
      <c r="H5" s="231">
        <v>0</v>
      </c>
      <c r="I5" s="231">
        <v>0</v>
      </c>
      <c r="J5" s="231">
        <v>0</v>
      </c>
      <c r="K5" s="231">
        <f t="shared" ref="K5:K10" si="0">SUM(I5:J5)</f>
        <v>0</v>
      </c>
      <c r="L5" s="231">
        <v>0</v>
      </c>
      <c r="M5" s="231">
        <v>0</v>
      </c>
      <c r="N5" s="231">
        <v>0</v>
      </c>
      <c r="O5" s="231">
        <f>SUM(M5:N5)</f>
        <v>0</v>
      </c>
      <c r="P5" s="229">
        <f>SUM(D5,H5,L5)</f>
        <v>432</v>
      </c>
      <c r="Q5" s="229">
        <f>SUM(E5,I5,M5)</f>
        <v>642</v>
      </c>
      <c r="R5" s="229">
        <f>SUM(F5,J5,N5)</f>
        <v>708</v>
      </c>
      <c r="S5" s="229">
        <f>SUM(G5,K5,O5)</f>
        <v>1350</v>
      </c>
      <c r="U5" s="233"/>
      <c r="V5" s="233">
        <v>432</v>
      </c>
      <c r="W5" s="232">
        <v>642</v>
      </c>
      <c r="X5" s="232">
        <v>708</v>
      </c>
      <c r="Y5" s="232">
        <v>1350</v>
      </c>
      <c r="AA5" s="232">
        <f>P5-V5</f>
        <v>0</v>
      </c>
      <c r="AB5" s="232">
        <f>Q5-W5</f>
        <v>0</v>
      </c>
      <c r="AC5" s="232">
        <f>R5-X5</f>
        <v>0</v>
      </c>
      <c r="AD5" s="232">
        <f>S5-Y5</f>
        <v>0</v>
      </c>
    </row>
    <row r="6" spans="1:30" s="232" customFormat="1" ht="18" customHeight="1">
      <c r="A6" s="229">
        <v>2</v>
      </c>
      <c r="B6" s="229" t="s">
        <v>16</v>
      </c>
      <c r="C6" s="275" t="s">
        <v>17</v>
      </c>
      <c r="D6" s="231">
        <v>589</v>
      </c>
      <c r="E6" s="231">
        <v>855</v>
      </c>
      <c r="F6" s="231">
        <v>915</v>
      </c>
      <c r="G6" s="231">
        <f t="shared" ref="G6:G34" si="1">E6+F6</f>
        <v>1770</v>
      </c>
      <c r="H6" s="231">
        <v>0</v>
      </c>
      <c r="I6" s="231">
        <v>0</v>
      </c>
      <c r="J6" s="231">
        <v>0</v>
      </c>
      <c r="K6" s="231">
        <f t="shared" si="0"/>
        <v>0</v>
      </c>
      <c r="L6" s="231">
        <v>14</v>
      </c>
      <c r="M6" s="231">
        <v>21</v>
      </c>
      <c r="N6" s="231">
        <v>18</v>
      </c>
      <c r="O6" s="231">
        <f t="shared" ref="O6:O34" si="2">SUM(M6:N6)</f>
        <v>39</v>
      </c>
      <c r="P6" s="229">
        <f t="shared" ref="P6:P35" si="3">SUM(D6,H6,L6)</f>
        <v>603</v>
      </c>
      <c r="Q6" s="229">
        <f t="shared" ref="Q6:Q35" si="4">SUM(E6,I6,M6)</f>
        <v>876</v>
      </c>
      <c r="R6" s="229">
        <f>SUM(F6,J6,N6)</f>
        <v>933</v>
      </c>
      <c r="S6" s="229">
        <f>SUM(G6,K6,O6)</f>
        <v>1809</v>
      </c>
      <c r="U6" s="233"/>
      <c r="V6" s="233">
        <v>603</v>
      </c>
      <c r="W6" s="232">
        <v>876</v>
      </c>
      <c r="X6" s="232">
        <v>933</v>
      </c>
      <c r="Y6" s="232">
        <v>1809</v>
      </c>
      <c r="AA6" s="232">
        <f t="shared" ref="AA6:AA35" si="5">P6-V6</f>
        <v>0</v>
      </c>
      <c r="AB6" s="232">
        <f t="shared" ref="AB6:AB35" si="6">Q6-W6</f>
        <v>0</v>
      </c>
      <c r="AC6" s="232">
        <f t="shared" ref="AC6:AC35" si="7">R6-X6</f>
        <v>0</v>
      </c>
      <c r="AD6" s="232">
        <f t="shared" ref="AD6:AD35" si="8">S6-Y6</f>
        <v>0</v>
      </c>
    </row>
    <row r="7" spans="1:30" s="232" customFormat="1" ht="18" customHeight="1">
      <c r="A7" s="229">
        <v>3</v>
      </c>
      <c r="B7" s="229" t="s">
        <v>18</v>
      </c>
      <c r="C7" s="230" t="s">
        <v>19</v>
      </c>
      <c r="D7" s="231">
        <v>657</v>
      </c>
      <c r="E7" s="231">
        <v>984</v>
      </c>
      <c r="F7" s="231">
        <v>1023</v>
      </c>
      <c r="G7" s="231">
        <f t="shared" si="1"/>
        <v>2007</v>
      </c>
      <c r="H7" s="231">
        <v>0</v>
      </c>
      <c r="I7" s="231">
        <v>0</v>
      </c>
      <c r="J7" s="231">
        <v>0</v>
      </c>
      <c r="K7" s="231">
        <f t="shared" si="0"/>
        <v>0</v>
      </c>
      <c r="L7" s="231">
        <v>0</v>
      </c>
      <c r="M7" s="231">
        <v>0</v>
      </c>
      <c r="N7" s="231">
        <v>0</v>
      </c>
      <c r="O7" s="231">
        <f t="shared" si="2"/>
        <v>0</v>
      </c>
      <c r="P7" s="229">
        <f t="shared" si="3"/>
        <v>657</v>
      </c>
      <c r="Q7" s="229">
        <f t="shared" si="4"/>
        <v>984</v>
      </c>
      <c r="R7" s="229">
        <f t="shared" ref="R7:R35" si="9">SUM(F7,J7,N7)</f>
        <v>1023</v>
      </c>
      <c r="S7" s="229">
        <f t="shared" ref="S7:S35" si="10">SUM(G7,K7,O7)</f>
        <v>2007</v>
      </c>
      <c r="U7" s="233"/>
      <c r="V7" s="233">
        <v>657</v>
      </c>
      <c r="W7" s="232">
        <v>984</v>
      </c>
      <c r="X7" s="232">
        <v>1023</v>
      </c>
      <c r="Y7" s="232">
        <v>2007</v>
      </c>
      <c r="AA7" s="232">
        <f t="shared" si="5"/>
        <v>0</v>
      </c>
      <c r="AB7" s="232">
        <f t="shared" si="6"/>
        <v>0</v>
      </c>
      <c r="AC7" s="232">
        <f t="shared" si="7"/>
        <v>0</v>
      </c>
      <c r="AD7" s="232">
        <f t="shared" si="8"/>
        <v>0</v>
      </c>
    </row>
    <row r="8" spans="1:30" s="232" customFormat="1" ht="18" customHeight="1">
      <c r="A8" s="229">
        <v>4</v>
      </c>
      <c r="B8" s="229" t="s">
        <v>20</v>
      </c>
      <c r="C8" s="230" t="s">
        <v>21</v>
      </c>
      <c r="D8" s="231">
        <v>766</v>
      </c>
      <c r="E8" s="231">
        <v>1067</v>
      </c>
      <c r="F8" s="231">
        <v>1157</v>
      </c>
      <c r="G8" s="231">
        <f t="shared" si="1"/>
        <v>2224</v>
      </c>
      <c r="H8" s="231">
        <v>0</v>
      </c>
      <c r="I8" s="231">
        <v>0</v>
      </c>
      <c r="J8" s="231">
        <v>0</v>
      </c>
      <c r="K8" s="231">
        <f t="shared" si="0"/>
        <v>0</v>
      </c>
      <c r="L8" s="231">
        <v>42</v>
      </c>
      <c r="M8" s="231">
        <v>61</v>
      </c>
      <c r="N8" s="231">
        <v>60</v>
      </c>
      <c r="O8" s="231">
        <f>SUM(M8:N8)</f>
        <v>121</v>
      </c>
      <c r="P8" s="229">
        <f t="shared" si="3"/>
        <v>808</v>
      </c>
      <c r="Q8" s="229">
        <f t="shared" si="4"/>
        <v>1128</v>
      </c>
      <c r="R8" s="229">
        <f t="shared" si="9"/>
        <v>1217</v>
      </c>
      <c r="S8" s="229">
        <f t="shared" si="10"/>
        <v>2345</v>
      </c>
      <c r="U8" s="233"/>
      <c r="V8" s="233">
        <v>808</v>
      </c>
      <c r="W8" s="232">
        <v>1128</v>
      </c>
      <c r="X8" s="232">
        <v>1215</v>
      </c>
      <c r="Y8" s="232">
        <v>2343</v>
      </c>
      <c r="AA8" s="232">
        <f t="shared" si="5"/>
        <v>0</v>
      </c>
      <c r="AB8" s="232">
        <f t="shared" si="6"/>
        <v>0</v>
      </c>
      <c r="AC8" s="232">
        <f t="shared" si="7"/>
        <v>2</v>
      </c>
      <c r="AD8" s="232">
        <f t="shared" si="8"/>
        <v>2</v>
      </c>
    </row>
    <row r="9" spans="1:30" s="232" customFormat="1" ht="18" customHeight="1">
      <c r="A9" s="229">
        <v>5</v>
      </c>
      <c r="B9" s="229" t="s">
        <v>22</v>
      </c>
      <c r="C9" s="230" t="s">
        <v>23</v>
      </c>
      <c r="D9" s="231">
        <v>686</v>
      </c>
      <c r="E9" s="231">
        <v>966</v>
      </c>
      <c r="F9" s="231">
        <v>1121</v>
      </c>
      <c r="G9" s="231">
        <f t="shared" si="1"/>
        <v>2087</v>
      </c>
      <c r="H9" s="231">
        <v>0</v>
      </c>
      <c r="I9" s="231">
        <v>0</v>
      </c>
      <c r="J9" s="231">
        <v>0</v>
      </c>
      <c r="K9" s="231">
        <f t="shared" si="0"/>
        <v>0</v>
      </c>
      <c r="L9" s="231">
        <v>26</v>
      </c>
      <c r="M9" s="231">
        <v>40</v>
      </c>
      <c r="N9" s="231">
        <v>37</v>
      </c>
      <c r="O9" s="231">
        <f t="shared" si="2"/>
        <v>77</v>
      </c>
      <c r="P9" s="229">
        <f t="shared" si="3"/>
        <v>712</v>
      </c>
      <c r="Q9" s="229">
        <f t="shared" si="4"/>
        <v>1006</v>
      </c>
      <c r="R9" s="229">
        <f t="shared" si="9"/>
        <v>1158</v>
      </c>
      <c r="S9" s="229">
        <f t="shared" si="10"/>
        <v>2164</v>
      </c>
      <c r="U9" s="233"/>
      <c r="V9" s="233">
        <v>712</v>
      </c>
      <c r="W9" s="232">
        <v>1009</v>
      </c>
      <c r="X9" s="232">
        <v>1159</v>
      </c>
      <c r="Y9" s="232">
        <v>2168</v>
      </c>
      <c r="AA9" s="232">
        <f t="shared" si="5"/>
        <v>0</v>
      </c>
      <c r="AB9" s="232">
        <f t="shared" si="6"/>
        <v>-3</v>
      </c>
      <c r="AC9" s="232">
        <f t="shared" si="7"/>
        <v>-1</v>
      </c>
      <c r="AD9" s="232">
        <f t="shared" si="8"/>
        <v>-4</v>
      </c>
    </row>
    <row r="10" spans="1:30" s="232" customFormat="1" ht="18" customHeight="1">
      <c r="A10" s="229">
        <v>6</v>
      </c>
      <c r="B10" s="229" t="s">
        <v>24</v>
      </c>
      <c r="C10" s="275" t="s">
        <v>25</v>
      </c>
      <c r="D10" s="231">
        <v>854</v>
      </c>
      <c r="E10" s="231">
        <v>1253</v>
      </c>
      <c r="F10" s="231">
        <v>1375</v>
      </c>
      <c r="G10" s="231">
        <f>E10+F10</f>
        <v>2628</v>
      </c>
      <c r="H10" s="231">
        <v>0</v>
      </c>
      <c r="I10" s="231">
        <v>0</v>
      </c>
      <c r="J10" s="231">
        <v>0</v>
      </c>
      <c r="K10" s="231">
        <f t="shared" si="0"/>
        <v>0</v>
      </c>
      <c r="L10" s="231">
        <v>6</v>
      </c>
      <c r="M10" s="231">
        <v>9</v>
      </c>
      <c r="N10" s="231">
        <v>9</v>
      </c>
      <c r="O10" s="231">
        <f t="shared" si="2"/>
        <v>18</v>
      </c>
      <c r="P10" s="229">
        <f t="shared" si="3"/>
        <v>860</v>
      </c>
      <c r="Q10" s="229">
        <f t="shared" si="4"/>
        <v>1262</v>
      </c>
      <c r="R10" s="229">
        <f t="shared" si="9"/>
        <v>1384</v>
      </c>
      <c r="S10" s="229">
        <f t="shared" si="10"/>
        <v>2646</v>
      </c>
      <c r="U10" s="233"/>
      <c r="V10" s="233">
        <v>855</v>
      </c>
      <c r="W10" s="232">
        <v>1264</v>
      </c>
      <c r="X10" s="232">
        <v>1380</v>
      </c>
      <c r="Y10" s="232">
        <v>2644</v>
      </c>
      <c r="AA10" s="232">
        <f t="shared" si="5"/>
        <v>5</v>
      </c>
      <c r="AB10" s="232">
        <f t="shared" si="6"/>
        <v>-2</v>
      </c>
      <c r="AC10" s="232">
        <f t="shared" si="7"/>
        <v>4</v>
      </c>
      <c r="AD10" s="232">
        <f t="shared" si="8"/>
        <v>2</v>
      </c>
    </row>
    <row r="11" spans="1:30" s="232" customFormat="1" ht="18" customHeight="1">
      <c r="A11" s="229">
        <v>7</v>
      </c>
      <c r="B11" s="229" t="s">
        <v>26</v>
      </c>
      <c r="C11" s="230" t="s">
        <v>27</v>
      </c>
      <c r="D11" s="231">
        <v>562</v>
      </c>
      <c r="E11" s="231">
        <v>811</v>
      </c>
      <c r="F11" s="231">
        <v>793</v>
      </c>
      <c r="G11" s="231">
        <f t="shared" si="1"/>
        <v>1604</v>
      </c>
      <c r="H11" s="231">
        <v>0</v>
      </c>
      <c r="I11" s="231">
        <v>0</v>
      </c>
      <c r="J11" s="231">
        <v>0</v>
      </c>
      <c r="K11" s="231">
        <f t="shared" ref="K11:K35" si="11">SUM(I11:J11)</f>
        <v>0</v>
      </c>
      <c r="L11" s="231">
        <v>0</v>
      </c>
      <c r="M11" s="231">
        <v>0</v>
      </c>
      <c r="N11" s="231">
        <v>0</v>
      </c>
      <c r="O11" s="231">
        <f t="shared" si="2"/>
        <v>0</v>
      </c>
      <c r="P11" s="229">
        <f t="shared" si="3"/>
        <v>562</v>
      </c>
      <c r="Q11" s="229">
        <f t="shared" si="4"/>
        <v>811</v>
      </c>
      <c r="R11" s="229">
        <f t="shared" si="9"/>
        <v>793</v>
      </c>
      <c r="S11" s="229">
        <f t="shared" si="10"/>
        <v>1604</v>
      </c>
      <c r="U11" s="233"/>
      <c r="V11" s="233">
        <v>562</v>
      </c>
      <c r="W11" s="232">
        <v>811</v>
      </c>
      <c r="X11" s="232">
        <v>793</v>
      </c>
      <c r="Y11" s="232">
        <v>1604</v>
      </c>
      <c r="AA11" s="232">
        <f t="shared" si="5"/>
        <v>0</v>
      </c>
      <c r="AB11" s="232">
        <f t="shared" si="6"/>
        <v>0</v>
      </c>
      <c r="AC11" s="232">
        <f t="shared" si="7"/>
        <v>0</v>
      </c>
      <c r="AD11" s="232">
        <f t="shared" si="8"/>
        <v>0</v>
      </c>
    </row>
    <row r="12" spans="1:30" ht="18" customHeight="1">
      <c r="A12" s="82">
        <v>8</v>
      </c>
      <c r="B12" s="82" t="s">
        <v>28</v>
      </c>
      <c r="C12" s="84" t="s">
        <v>29</v>
      </c>
      <c r="D12" s="83">
        <v>318</v>
      </c>
      <c r="E12" s="83">
        <v>436</v>
      </c>
      <c r="F12" s="83">
        <v>457</v>
      </c>
      <c r="G12" s="83">
        <f t="shared" si="1"/>
        <v>893</v>
      </c>
      <c r="H12" s="83">
        <v>0</v>
      </c>
      <c r="I12" s="83">
        <v>0</v>
      </c>
      <c r="J12" s="83">
        <v>0</v>
      </c>
      <c r="K12" s="83">
        <f t="shared" si="11"/>
        <v>0</v>
      </c>
      <c r="L12" s="83">
        <v>7</v>
      </c>
      <c r="M12" s="83">
        <v>6</v>
      </c>
      <c r="N12" s="83">
        <v>11</v>
      </c>
      <c r="O12" s="83">
        <f t="shared" si="2"/>
        <v>17</v>
      </c>
      <c r="P12" s="82">
        <f t="shared" si="3"/>
        <v>325</v>
      </c>
      <c r="Q12" s="82">
        <f t="shared" si="4"/>
        <v>442</v>
      </c>
      <c r="R12" s="82">
        <f t="shared" si="9"/>
        <v>468</v>
      </c>
      <c r="S12" s="82">
        <f t="shared" si="10"/>
        <v>910</v>
      </c>
      <c r="U12" s="147"/>
      <c r="V12" s="147">
        <v>325</v>
      </c>
      <c r="W12" s="6">
        <v>442</v>
      </c>
      <c r="X12" s="6">
        <v>468</v>
      </c>
      <c r="Y12" s="6">
        <v>910</v>
      </c>
      <c r="AA12" s="6">
        <f t="shared" si="5"/>
        <v>0</v>
      </c>
      <c r="AB12" s="6">
        <f t="shared" si="6"/>
        <v>0</v>
      </c>
      <c r="AC12" s="6">
        <f t="shared" si="7"/>
        <v>0</v>
      </c>
      <c r="AD12" s="6">
        <f t="shared" si="8"/>
        <v>0</v>
      </c>
    </row>
    <row r="13" spans="1:30" s="232" customFormat="1" ht="18" customHeight="1">
      <c r="A13" s="229">
        <v>9</v>
      </c>
      <c r="B13" s="229" t="s">
        <v>30</v>
      </c>
      <c r="C13" s="230" t="s">
        <v>31</v>
      </c>
      <c r="D13" s="231">
        <v>719</v>
      </c>
      <c r="E13" s="231">
        <v>1031</v>
      </c>
      <c r="F13" s="231">
        <v>1098</v>
      </c>
      <c r="G13" s="231">
        <f t="shared" si="1"/>
        <v>2129</v>
      </c>
      <c r="H13" s="231">
        <v>0</v>
      </c>
      <c r="I13" s="231">
        <v>0</v>
      </c>
      <c r="J13" s="231">
        <v>0</v>
      </c>
      <c r="K13" s="231">
        <f t="shared" si="11"/>
        <v>0</v>
      </c>
      <c r="L13" s="231">
        <v>0</v>
      </c>
      <c r="M13" s="231">
        <v>0</v>
      </c>
      <c r="N13" s="231">
        <v>0</v>
      </c>
      <c r="O13" s="231">
        <f t="shared" si="2"/>
        <v>0</v>
      </c>
      <c r="P13" s="229">
        <f t="shared" si="3"/>
        <v>719</v>
      </c>
      <c r="Q13" s="229">
        <f t="shared" si="4"/>
        <v>1031</v>
      </c>
      <c r="R13" s="229">
        <f t="shared" si="9"/>
        <v>1098</v>
      </c>
      <c r="S13" s="229">
        <f t="shared" si="10"/>
        <v>2129</v>
      </c>
      <c r="U13" s="233"/>
      <c r="V13" s="233">
        <v>719</v>
      </c>
      <c r="W13" s="232">
        <v>1031</v>
      </c>
      <c r="X13" s="232">
        <v>1098</v>
      </c>
      <c r="Y13" s="232">
        <v>2129</v>
      </c>
      <c r="AA13" s="232">
        <f t="shared" si="5"/>
        <v>0</v>
      </c>
      <c r="AB13" s="232">
        <f t="shared" si="6"/>
        <v>0</v>
      </c>
      <c r="AC13" s="232">
        <f t="shared" si="7"/>
        <v>0</v>
      </c>
      <c r="AD13" s="232">
        <f t="shared" si="8"/>
        <v>0</v>
      </c>
    </row>
    <row r="14" spans="1:30" ht="18" customHeight="1">
      <c r="A14" s="82">
        <v>10</v>
      </c>
      <c r="B14" s="82" t="s">
        <v>32</v>
      </c>
      <c r="C14" s="84" t="s">
        <v>33</v>
      </c>
      <c r="D14" s="83">
        <v>434</v>
      </c>
      <c r="E14" s="83">
        <v>590</v>
      </c>
      <c r="F14" s="83">
        <v>607</v>
      </c>
      <c r="G14" s="83">
        <f t="shared" si="1"/>
        <v>1197</v>
      </c>
      <c r="H14" s="83">
        <v>0</v>
      </c>
      <c r="I14" s="83">
        <v>0</v>
      </c>
      <c r="J14" s="83">
        <v>0</v>
      </c>
      <c r="K14" s="83">
        <f t="shared" si="11"/>
        <v>0</v>
      </c>
      <c r="L14" s="83">
        <v>6</v>
      </c>
      <c r="M14" s="83">
        <v>8</v>
      </c>
      <c r="N14" s="83">
        <v>7</v>
      </c>
      <c r="O14" s="83">
        <f t="shared" si="2"/>
        <v>15</v>
      </c>
      <c r="P14" s="82">
        <f t="shared" si="3"/>
        <v>440</v>
      </c>
      <c r="Q14" s="82">
        <f t="shared" si="4"/>
        <v>598</v>
      </c>
      <c r="R14" s="82">
        <f t="shared" si="9"/>
        <v>614</v>
      </c>
      <c r="S14" s="82">
        <f t="shared" si="10"/>
        <v>1212</v>
      </c>
      <c r="U14" s="147"/>
      <c r="V14" s="147">
        <v>440</v>
      </c>
      <c r="W14" s="6">
        <v>598</v>
      </c>
      <c r="X14" s="6">
        <v>614</v>
      </c>
      <c r="Y14" s="6">
        <v>1212</v>
      </c>
      <c r="AA14" s="6">
        <f t="shared" si="5"/>
        <v>0</v>
      </c>
      <c r="AB14" s="6">
        <f t="shared" si="6"/>
        <v>0</v>
      </c>
      <c r="AC14" s="6">
        <f t="shared" si="7"/>
        <v>0</v>
      </c>
      <c r="AD14" s="6">
        <f t="shared" si="8"/>
        <v>0</v>
      </c>
    </row>
    <row r="15" spans="1:30" ht="18" customHeight="1">
      <c r="A15" s="82">
        <v>11</v>
      </c>
      <c r="B15" s="82" t="s">
        <v>34</v>
      </c>
      <c r="C15" s="132" t="s">
        <v>35</v>
      </c>
      <c r="D15" s="83">
        <v>719</v>
      </c>
      <c r="E15" s="83">
        <v>1122</v>
      </c>
      <c r="F15" s="83">
        <v>1040</v>
      </c>
      <c r="G15" s="83">
        <f t="shared" si="1"/>
        <v>2162</v>
      </c>
      <c r="H15" s="83">
        <v>0</v>
      </c>
      <c r="I15" s="83">
        <v>0</v>
      </c>
      <c r="J15" s="83">
        <v>0</v>
      </c>
      <c r="K15" s="83">
        <f t="shared" si="11"/>
        <v>0</v>
      </c>
      <c r="L15" s="83">
        <v>7</v>
      </c>
      <c r="M15" s="83">
        <v>5</v>
      </c>
      <c r="N15" s="83">
        <v>9</v>
      </c>
      <c r="O15" s="83">
        <f t="shared" si="2"/>
        <v>14</v>
      </c>
      <c r="P15" s="82">
        <f t="shared" si="3"/>
        <v>726</v>
      </c>
      <c r="Q15" s="82">
        <f t="shared" si="4"/>
        <v>1127</v>
      </c>
      <c r="R15" s="82">
        <f t="shared" si="9"/>
        <v>1049</v>
      </c>
      <c r="S15" s="82">
        <f t="shared" si="10"/>
        <v>2176</v>
      </c>
      <c r="U15" s="147"/>
      <c r="V15" s="147">
        <v>726</v>
      </c>
      <c r="W15" s="6">
        <v>1127</v>
      </c>
      <c r="X15" s="6">
        <v>1049</v>
      </c>
      <c r="Y15" s="6">
        <v>2176</v>
      </c>
      <c r="AA15" s="6">
        <f t="shared" si="5"/>
        <v>0</v>
      </c>
      <c r="AB15" s="6">
        <f t="shared" si="6"/>
        <v>0</v>
      </c>
      <c r="AC15" s="6">
        <f t="shared" si="7"/>
        <v>0</v>
      </c>
      <c r="AD15" s="6">
        <f t="shared" si="8"/>
        <v>0</v>
      </c>
    </row>
    <row r="16" spans="1:30" ht="18" customHeight="1">
      <c r="A16" s="82">
        <v>12</v>
      </c>
      <c r="B16" s="82" t="s">
        <v>36</v>
      </c>
      <c r="C16" s="132" t="s">
        <v>37</v>
      </c>
      <c r="D16" s="83">
        <v>555</v>
      </c>
      <c r="E16" s="83">
        <v>786</v>
      </c>
      <c r="F16" s="83">
        <v>842</v>
      </c>
      <c r="G16" s="83">
        <f t="shared" si="1"/>
        <v>1628</v>
      </c>
      <c r="H16" s="83">
        <v>0</v>
      </c>
      <c r="I16" s="83">
        <v>0</v>
      </c>
      <c r="J16" s="83">
        <v>0</v>
      </c>
      <c r="K16" s="83">
        <f t="shared" si="11"/>
        <v>0</v>
      </c>
      <c r="L16" s="83">
        <v>5</v>
      </c>
      <c r="M16" s="83">
        <v>2</v>
      </c>
      <c r="N16" s="83">
        <v>8</v>
      </c>
      <c r="O16" s="83">
        <f t="shared" si="2"/>
        <v>10</v>
      </c>
      <c r="P16" s="82">
        <f t="shared" si="3"/>
        <v>560</v>
      </c>
      <c r="Q16" s="82">
        <f t="shared" si="4"/>
        <v>788</v>
      </c>
      <c r="R16" s="82">
        <f t="shared" si="9"/>
        <v>850</v>
      </c>
      <c r="S16" s="82">
        <f t="shared" si="10"/>
        <v>1638</v>
      </c>
      <c r="U16" s="147"/>
      <c r="V16" s="147">
        <v>560</v>
      </c>
      <c r="W16" s="6">
        <v>788</v>
      </c>
      <c r="X16" s="6">
        <v>850</v>
      </c>
      <c r="Y16" s="6">
        <v>1638</v>
      </c>
      <c r="AA16" s="6">
        <f t="shared" si="5"/>
        <v>0</v>
      </c>
      <c r="AB16" s="6">
        <f t="shared" si="6"/>
        <v>0</v>
      </c>
      <c r="AC16" s="6">
        <f t="shared" si="7"/>
        <v>0</v>
      </c>
      <c r="AD16" s="6">
        <f t="shared" si="8"/>
        <v>0</v>
      </c>
    </row>
    <row r="17" spans="1:30" ht="18" customHeight="1">
      <c r="A17" s="82">
        <v>13</v>
      </c>
      <c r="B17" s="82" t="s">
        <v>38</v>
      </c>
      <c r="C17" s="84" t="s">
        <v>39</v>
      </c>
      <c r="D17" s="83">
        <v>572</v>
      </c>
      <c r="E17" s="83">
        <v>868</v>
      </c>
      <c r="F17" s="83">
        <v>862</v>
      </c>
      <c r="G17" s="83">
        <f t="shared" si="1"/>
        <v>1730</v>
      </c>
      <c r="H17" s="83">
        <v>0</v>
      </c>
      <c r="I17" s="83">
        <v>0</v>
      </c>
      <c r="J17" s="83">
        <v>0</v>
      </c>
      <c r="K17" s="83">
        <f t="shared" si="11"/>
        <v>0</v>
      </c>
      <c r="L17" s="83">
        <v>6</v>
      </c>
      <c r="M17" s="83">
        <v>9</v>
      </c>
      <c r="N17" s="83">
        <v>10</v>
      </c>
      <c r="O17" s="83">
        <f t="shared" si="2"/>
        <v>19</v>
      </c>
      <c r="P17" s="82">
        <f t="shared" si="3"/>
        <v>578</v>
      </c>
      <c r="Q17" s="82">
        <f t="shared" si="4"/>
        <v>877</v>
      </c>
      <c r="R17" s="82">
        <f t="shared" si="9"/>
        <v>872</v>
      </c>
      <c r="S17" s="82">
        <f t="shared" si="10"/>
        <v>1749</v>
      </c>
      <c r="U17" s="147"/>
      <c r="V17" s="147">
        <v>578</v>
      </c>
      <c r="W17" s="6">
        <v>917</v>
      </c>
      <c r="X17" s="6">
        <v>872</v>
      </c>
      <c r="Y17" s="6">
        <v>1789</v>
      </c>
      <c r="AA17" s="6">
        <f t="shared" si="5"/>
        <v>0</v>
      </c>
      <c r="AB17" s="6">
        <f t="shared" si="6"/>
        <v>-40</v>
      </c>
      <c r="AC17" s="6">
        <f t="shared" si="7"/>
        <v>0</v>
      </c>
      <c r="AD17" s="6">
        <f t="shared" si="8"/>
        <v>-40</v>
      </c>
    </row>
    <row r="18" spans="1:30" ht="18" customHeight="1">
      <c r="A18" s="82">
        <v>14</v>
      </c>
      <c r="B18" s="82" t="s">
        <v>40</v>
      </c>
      <c r="C18" s="84" t="s">
        <v>41</v>
      </c>
      <c r="D18" s="83">
        <v>401</v>
      </c>
      <c r="E18" s="83">
        <v>519</v>
      </c>
      <c r="F18" s="83">
        <v>598</v>
      </c>
      <c r="G18" s="83">
        <f t="shared" si="1"/>
        <v>1117</v>
      </c>
      <c r="H18" s="83">
        <v>0</v>
      </c>
      <c r="I18" s="83">
        <v>0</v>
      </c>
      <c r="J18" s="83">
        <v>0</v>
      </c>
      <c r="K18" s="83">
        <f t="shared" si="11"/>
        <v>0</v>
      </c>
      <c r="L18" s="83">
        <v>5</v>
      </c>
      <c r="M18" s="83">
        <v>4</v>
      </c>
      <c r="N18" s="83">
        <v>5</v>
      </c>
      <c r="O18" s="83">
        <f t="shared" si="2"/>
        <v>9</v>
      </c>
      <c r="P18" s="82">
        <f t="shared" si="3"/>
        <v>406</v>
      </c>
      <c r="Q18" s="82">
        <f t="shared" si="4"/>
        <v>523</v>
      </c>
      <c r="R18" s="82">
        <f t="shared" si="9"/>
        <v>603</v>
      </c>
      <c r="S18" s="82">
        <f t="shared" si="10"/>
        <v>1126</v>
      </c>
      <c r="U18" s="147"/>
      <c r="V18" s="147">
        <v>406</v>
      </c>
      <c r="W18" s="6">
        <v>524</v>
      </c>
      <c r="X18" s="6">
        <v>603</v>
      </c>
      <c r="Y18" s="6">
        <v>1127</v>
      </c>
      <c r="AA18" s="6">
        <f t="shared" si="5"/>
        <v>0</v>
      </c>
      <c r="AB18" s="6">
        <f t="shared" si="6"/>
        <v>-1</v>
      </c>
      <c r="AC18" s="6">
        <f t="shared" si="7"/>
        <v>0</v>
      </c>
      <c r="AD18" s="6">
        <f t="shared" si="8"/>
        <v>-1</v>
      </c>
    </row>
    <row r="19" spans="1:30" s="26" customFormat="1" ht="18" customHeight="1">
      <c r="A19" s="172">
        <v>15</v>
      </c>
      <c r="B19" s="172" t="s">
        <v>42</v>
      </c>
      <c r="C19" s="132" t="s">
        <v>43</v>
      </c>
      <c r="D19" s="173">
        <v>778</v>
      </c>
      <c r="E19" s="173">
        <v>1154</v>
      </c>
      <c r="F19" s="173">
        <v>1167</v>
      </c>
      <c r="G19" s="173">
        <f t="shared" si="1"/>
        <v>2321</v>
      </c>
      <c r="H19" s="173">
        <v>0</v>
      </c>
      <c r="I19" s="173">
        <v>0</v>
      </c>
      <c r="J19" s="173">
        <v>0</v>
      </c>
      <c r="K19" s="173">
        <f t="shared" si="11"/>
        <v>0</v>
      </c>
      <c r="L19" s="173">
        <v>23</v>
      </c>
      <c r="M19" s="173">
        <v>25</v>
      </c>
      <c r="N19" s="173">
        <v>34</v>
      </c>
      <c r="O19" s="173">
        <f t="shared" si="2"/>
        <v>59</v>
      </c>
      <c r="P19" s="172">
        <f t="shared" si="3"/>
        <v>801</v>
      </c>
      <c r="Q19" s="172">
        <f t="shared" si="4"/>
        <v>1179</v>
      </c>
      <c r="R19" s="172">
        <f t="shared" si="9"/>
        <v>1201</v>
      </c>
      <c r="S19" s="172">
        <f t="shared" si="10"/>
        <v>2380</v>
      </c>
      <c r="U19" s="174"/>
      <c r="V19" s="147">
        <v>802</v>
      </c>
      <c r="W19" s="6">
        <v>1180</v>
      </c>
      <c r="X19" s="6">
        <v>1202</v>
      </c>
      <c r="Y19" s="6">
        <v>2382</v>
      </c>
      <c r="AA19" s="6">
        <f t="shared" si="5"/>
        <v>-1</v>
      </c>
      <c r="AB19" s="6">
        <f t="shared" si="6"/>
        <v>-1</v>
      </c>
      <c r="AC19" s="6">
        <f t="shared" si="7"/>
        <v>-1</v>
      </c>
      <c r="AD19" s="6">
        <f t="shared" si="8"/>
        <v>-2</v>
      </c>
    </row>
    <row r="20" spans="1:30" s="232" customFormat="1" ht="18" customHeight="1">
      <c r="A20" s="229">
        <v>16</v>
      </c>
      <c r="B20" s="229" t="s">
        <v>44</v>
      </c>
      <c r="C20" s="230" t="s">
        <v>45</v>
      </c>
      <c r="D20" s="231">
        <v>424</v>
      </c>
      <c r="E20" s="231">
        <v>529</v>
      </c>
      <c r="F20" s="231">
        <v>612</v>
      </c>
      <c r="G20" s="231">
        <f t="shared" si="1"/>
        <v>1141</v>
      </c>
      <c r="H20" s="231">
        <v>0</v>
      </c>
      <c r="I20" s="231">
        <v>0</v>
      </c>
      <c r="J20" s="231">
        <v>0</v>
      </c>
      <c r="K20" s="231">
        <f t="shared" si="11"/>
        <v>0</v>
      </c>
      <c r="L20" s="231">
        <v>17</v>
      </c>
      <c r="M20" s="231">
        <v>27</v>
      </c>
      <c r="N20" s="231">
        <v>22</v>
      </c>
      <c r="O20" s="231">
        <f t="shared" si="2"/>
        <v>49</v>
      </c>
      <c r="P20" s="229">
        <f t="shared" si="3"/>
        <v>441</v>
      </c>
      <c r="Q20" s="229">
        <f t="shared" si="4"/>
        <v>556</v>
      </c>
      <c r="R20" s="229">
        <f t="shared" si="9"/>
        <v>634</v>
      </c>
      <c r="S20" s="229">
        <f t="shared" si="10"/>
        <v>1190</v>
      </c>
      <c r="U20" s="233"/>
      <c r="V20" s="233">
        <v>437</v>
      </c>
      <c r="W20" s="232">
        <v>550</v>
      </c>
      <c r="X20" s="232">
        <v>630</v>
      </c>
      <c r="Y20" s="232">
        <v>1180</v>
      </c>
      <c r="AA20" s="232">
        <f t="shared" si="5"/>
        <v>4</v>
      </c>
      <c r="AB20" s="232">
        <f t="shared" si="6"/>
        <v>6</v>
      </c>
      <c r="AC20" s="232">
        <f t="shared" si="7"/>
        <v>4</v>
      </c>
      <c r="AD20" s="232">
        <f t="shared" si="8"/>
        <v>10</v>
      </c>
    </row>
    <row r="21" spans="1:30" s="232" customFormat="1" ht="18" customHeight="1">
      <c r="A21" s="229">
        <v>17</v>
      </c>
      <c r="B21" s="229" t="s">
        <v>46</v>
      </c>
      <c r="C21" s="230" t="s">
        <v>47</v>
      </c>
      <c r="D21" s="231">
        <v>578</v>
      </c>
      <c r="E21" s="231">
        <v>780</v>
      </c>
      <c r="F21" s="231">
        <v>842</v>
      </c>
      <c r="G21" s="231">
        <f t="shared" si="1"/>
        <v>1622</v>
      </c>
      <c r="H21" s="231">
        <v>0</v>
      </c>
      <c r="I21" s="231">
        <v>0</v>
      </c>
      <c r="J21" s="231">
        <v>0</v>
      </c>
      <c r="K21" s="231">
        <f t="shared" si="11"/>
        <v>0</v>
      </c>
      <c r="L21" s="231">
        <v>23</v>
      </c>
      <c r="M21" s="231">
        <v>15</v>
      </c>
      <c r="N21" s="231">
        <v>34</v>
      </c>
      <c r="O21" s="231">
        <f t="shared" si="2"/>
        <v>49</v>
      </c>
      <c r="P21" s="229">
        <f t="shared" si="3"/>
        <v>601</v>
      </c>
      <c r="Q21" s="229">
        <f t="shared" si="4"/>
        <v>795</v>
      </c>
      <c r="R21" s="229">
        <f t="shared" si="9"/>
        <v>876</v>
      </c>
      <c r="S21" s="229">
        <f t="shared" si="10"/>
        <v>1671</v>
      </c>
      <c r="U21" s="233"/>
      <c r="V21" s="233">
        <v>602</v>
      </c>
      <c r="W21" s="232">
        <v>797</v>
      </c>
      <c r="X21" s="232">
        <v>876</v>
      </c>
      <c r="Y21" s="232">
        <v>1673</v>
      </c>
      <c r="AA21" s="232">
        <f t="shared" si="5"/>
        <v>-1</v>
      </c>
      <c r="AB21" s="232">
        <f t="shared" si="6"/>
        <v>-2</v>
      </c>
      <c r="AC21" s="232">
        <f t="shared" si="7"/>
        <v>0</v>
      </c>
      <c r="AD21" s="232">
        <f t="shared" si="8"/>
        <v>-2</v>
      </c>
    </row>
    <row r="22" spans="1:30" s="232" customFormat="1" ht="18" customHeight="1">
      <c r="A22" s="229">
        <v>18</v>
      </c>
      <c r="B22" s="229" t="s">
        <v>48</v>
      </c>
      <c r="C22" s="230" t="s">
        <v>49</v>
      </c>
      <c r="D22" s="231">
        <v>474</v>
      </c>
      <c r="E22" s="231">
        <v>698</v>
      </c>
      <c r="F22" s="231">
        <v>719</v>
      </c>
      <c r="G22" s="231">
        <f t="shared" si="1"/>
        <v>1417</v>
      </c>
      <c r="H22" s="231">
        <v>0</v>
      </c>
      <c r="I22" s="231">
        <v>0</v>
      </c>
      <c r="J22" s="231">
        <v>0</v>
      </c>
      <c r="K22" s="231">
        <f t="shared" si="11"/>
        <v>0</v>
      </c>
      <c r="L22" s="231">
        <v>17</v>
      </c>
      <c r="M22" s="231">
        <v>24</v>
      </c>
      <c r="N22" s="231">
        <v>25</v>
      </c>
      <c r="O22" s="231">
        <f>SUM(M22:N22)</f>
        <v>49</v>
      </c>
      <c r="P22" s="229">
        <f t="shared" si="3"/>
        <v>491</v>
      </c>
      <c r="Q22" s="229">
        <f t="shared" si="4"/>
        <v>722</v>
      </c>
      <c r="R22" s="229">
        <f t="shared" si="9"/>
        <v>744</v>
      </c>
      <c r="S22" s="229">
        <f t="shared" si="10"/>
        <v>1466</v>
      </c>
      <c r="U22" s="233"/>
      <c r="V22" s="233">
        <v>490</v>
      </c>
      <c r="W22" s="232">
        <v>722</v>
      </c>
      <c r="X22" s="232">
        <v>742</v>
      </c>
      <c r="Y22" s="232">
        <v>1464</v>
      </c>
      <c r="AA22" s="232">
        <f t="shared" si="5"/>
        <v>1</v>
      </c>
      <c r="AB22" s="232">
        <f t="shared" si="6"/>
        <v>0</v>
      </c>
      <c r="AC22" s="232">
        <f t="shared" si="7"/>
        <v>2</v>
      </c>
      <c r="AD22" s="232">
        <f t="shared" si="8"/>
        <v>2</v>
      </c>
    </row>
    <row r="23" spans="1:30" ht="18" customHeight="1">
      <c r="A23" s="82">
        <v>19</v>
      </c>
      <c r="B23" s="82" t="s">
        <v>50</v>
      </c>
      <c r="C23" s="132" t="s">
        <v>51</v>
      </c>
      <c r="D23" s="83">
        <v>494</v>
      </c>
      <c r="E23" s="83">
        <v>696</v>
      </c>
      <c r="F23" s="83">
        <v>724</v>
      </c>
      <c r="G23" s="83">
        <f t="shared" si="1"/>
        <v>1420</v>
      </c>
      <c r="H23" s="83">
        <v>0</v>
      </c>
      <c r="I23" s="83">
        <v>0</v>
      </c>
      <c r="J23" s="83">
        <v>0</v>
      </c>
      <c r="K23" s="83">
        <f t="shared" si="11"/>
        <v>0</v>
      </c>
      <c r="L23" s="83">
        <v>13</v>
      </c>
      <c r="M23" s="83">
        <v>15</v>
      </c>
      <c r="N23" s="83">
        <v>19</v>
      </c>
      <c r="O23" s="83">
        <f t="shared" si="2"/>
        <v>34</v>
      </c>
      <c r="P23" s="82">
        <f t="shared" si="3"/>
        <v>507</v>
      </c>
      <c r="Q23" s="82">
        <f t="shared" si="4"/>
        <v>711</v>
      </c>
      <c r="R23" s="82">
        <f t="shared" si="9"/>
        <v>743</v>
      </c>
      <c r="S23" s="82">
        <f t="shared" si="10"/>
        <v>1454</v>
      </c>
      <c r="U23" s="147"/>
      <c r="V23" s="147">
        <v>507</v>
      </c>
      <c r="W23" s="6">
        <v>711</v>
      </c>
      <c r="X23" s="6">
        <v>743</v>
      </c>
      <c r="Y23" s="6">
        <v>1454</v>
      </c>
      <c r="AA23" s="6">
        <f t="shared" si="5"/>
        <v>0</v>
      </c>
      <c r="AB23" s="6">
        <f t="shared" si="6"/>
        <v>0</v>
      </c>
      <c r="AC23" s="6">
        <f t="shared" si="7"/>
        <v>0</v>
      </c>
      <c r="AD23" s="6">
        <f t="shared" si="8"/>
        <v>0</v>
      </c>
    </row>
    <row r="24" spans="1:30" s="232" customFormat="1" ht="18" customHeight="1">
      <c r="A24" s="229">
        <v>20</v>
      </c>
      <c r="B24" s="229" t="s">
        <v>52</v>
      </c>
      <c r="C24" s="230" t="s">
        <v>53</v>
      </c>
      <c r="D24" s="231">
        <v>474</v>
      </c>
      <c r="E24" s="231">
        <v>733</v>
      </c>
      <c r="F24" s="231">
        <v>703</v>
      </c>
      <c r="G24" s="231">
        <f t="shared" si="1"/>
        <v>1436</v>
      </c>
      <c r="H24" s="231">
        <v>0</v>
      </c>
      <c r="I24" s="231">
        <v>0</v>
      </c>
      <c r="J24" s="231">
        <v>0</v>
      </c>
      <c r="K24" s="231">
        <f t="shared" si="11"/>
        <v>0</v>
      </c>
      <c r="L24" s="231">
        <v>2</v>
      </c>
      <c r="M24" s="231">
        <v>2</v>
      </c>
      <c r="N24" s="231">
        <v>4</v>
      </c>
      <c r="O24" s="231">
        <f t="shared" si="2"/>
        <v>6</v>
      </c>
      <c r="P24" s="229">
        <f t="shared" si="3"/>
        <v>476</v>
      </c>
      <c r="Q24" s="229">
        <f t="shared" si="4"/>
        <v>735</v>
      </c>
      <c r="R24" s="229">
        <f t="shared" si="9"/>
        <v>707</v>
      </c>
      <c r="S24" s="229">
        <f t="shared" si="10"/>
        <v>1442</v>
      </c>
      <c r="U24" s="233"/>
      <c r="V24" s="233">
        <v>476</v>
      </c>
      <c r="W24" s="232">
        <v>735</v>
      </c>
      <c r="X24" s="232">
        <v>707</v>
      </c>
      <c r="Y24" s="232">
        <v>1442</v>
      </c>
      <c r="AA24" s="232">
        <f t="shared" si="5"/>
        <v>0</v>
      </c>
      <c r="AB24" s="232">
        <f t="shared" si="6"/>
        <v>0</v>
      </c>
      <c r="AC24" s="232">
        <f t="shared" si="7"/>
        <v>0</v>
      </c>
      <c r="AD24" s="232">
        <f t="shared" si="8"/>
        <v>0</v>
      </c>
    </row>
    <row r="25" spans="1:30" ht="18" customHeight="1">
      <c r="A25" s="82">
        <v>5</v>
      </c>
      <c r="B25" s="82" t="s">
        <v>54</v>
      </c>
      <c r="C25" s="132" t="s">
        <v>55</v>
      </c>
      <c r="D25" s="83">
        <v>530</v>
      </c>
      <c r="E25" s="83">
        <v>761</v>
      </c>
      <c r="F25" s="83">
        <v>792</v>
      </c>
      <c r="G25" s="83">
        <f t="shared" si="1"/>
        <v>1553</v>
      </c>
      <c r="H25" s="83">
        <v>0</v>
      </c>
      <c r="I25" s="83">
        <v>0</v>
      </c>
      <c r="J25" s="83">
        <v>0</v>
      </c>
      <c r="K25" s="83">
        <f t="shared" si="11"/>
        <v>0</v>
      </c>
      <c r="L25" s="83">
        <v>14</v>
      </c>
      <c r="M25" s="83">
        <v>19</v>
      </c>
      <c r="N25" s="83">
        <v>17</v>
      </c>
      <c r="O25" s="83">
        <f>SUM(M25:N25)</f>
        <v>36</v>
      </c>
      <c r="P25" s="82">
        <f t="shared" si="3"/>
        <v>544</v>
      </c>
      <c r="Q25" s="82">
        <f t="shared" si="4"/>
        <v>780</v>
      </c>
      <c r="R25" s="82">
        <f t="shared" si="9"/>
        <v>809</v>
      </c>
      <c r="S25" s="82">
        <f t="shared" si="10"/>
        <v>1589</v>
      </c>
      <c r="U25" s="147"/>
      <c r="V25" s="147">
        <v>544</v>
      </c>
      <c r="W25" s="6">
        <v>780</v>
      </c>
      <c r="X25" s="6">
        <v>809</v>
      </c>
      <c r="Y25" s="6">
        <v>1589</v>
      </c>
      <c r="AA25" s="6">
        <f t="shared" si="5"/>
        <v>0</v>
      </c>
      <c r="AB25" s="6">
        <f t="shared" si="6"/>
        <v>0</v>
      </c>
      <c r="AC25" s="6">
        <f t="shared" si="7"/>
        <v>0</v>
      </c>
      <c r="AD25" s="6">
        <f t="shared" si="8"/>
        <v>0</v>
      </c>
    </row>
    <row r="26" spans="1:30" ht="18" customHeight="1">
      <c r="A26" s="82">
        <v>22</v>
      </c>
      <c r="B26" s="82" t="s">
        <v>56</v>
      </c>
      <c r="C26" s="84" t="s">
        <v>57</v>
      </c>
      <c r="D26" s="83">
        <v>1036</v>
      </c>
      <c r="E26" s="83">
        <v>1719</v>
      </c>
      <c r="F26" s="83">
        <v>1798</v>
      </c>
      <c r="G26" s="83">
        <f t="shared" si="1"/>
        <v>3517</v>
      </c>
      <c r="H26" s="83">
        <v>0</v>
      </c>
      <c r="I26" s="83">
        <v>0</v>
      </c>
      <c r="J26" s="83">
        <v>0</v>
      </c>
      <c r="K26" s="83">
        <f t="shared" si="11"/>
        <v>0</v>
      </c>
      <c r="L26" s="83">
        <v>11</v>
      </c>
      <c r="M26" s="83">
        <v>16</v>
      </c>
      <c r="N26" s="83">
        <v>26</v>
      </c>
      <c r="O26" s="83">
        <f t="shared" si="2"/>
        <v>42</v>
      </c>
      <c r="P26" s="82">
        <f t="shared" si="3"/>
        <v>1047</v>
      </c>
      <c r="Q26" s="82">
        <f t="shared" si="4"/>
        <v>1735</v>
      </c>
      <c r="R26" s="82">
        <f t="shared" si="9"/>
        <v>1824</v>
      </c>
      <c r="S26" s="82">
        <f t="shared" si="10"/>
        <v>3559</v>
      </c>
      <c r="U26" s="147"/>
      <c r="V26" s="147">
        <v>1047</v>
      </c>
      <c r="W26" s="6">
        <v>1735</v>
      </c>
      <c r="X26" s="6">
        <v>1824</v>
      </c>
      <c r="Y26" s="6">
        <v>3559</v>
      </c>
      <c r="AA26" s="6">
        <f t="shared" si="5"/>
        <v>0</v>
      </c>
      <c r="AB26" s="6">
        <f t="shared" si="6"/>
        <v>0</v>
      </c>
      <c r="AC26" s="6">
        <f t="shared" si="7"/>
        <v>0</v>
      </c>
      <c r="AD26" s="6">
        <f t="shared" si="8"/>
        <v>0</v>
      </c>
    </row>
    <row r="27" spans="1:30" s="232" customFormat="1" ht="18" customHeight="1">
      <c r="A27" s="229">
        <v>23</v>
      </c>
      <c r="B27" s="229" t="s">
        <v>58</v>
      </c>
      <c r="C27" s="230" t="s">
        <v>59</v>
      </c>
      <c r="D27" s="231">
        <v>436</v>
      </c>
      <c r="E27" s="231">
        <v>526</v>
      </c>
      <c r="F27" s="231">
        <v>594</v>
      </c>
      <c r="G27" s="231">
        <f t="shared" si="1"/>
        <v>1120</v>
      </c>
      <c r="H27" s="231">
        <v>0</v>
      </c>
      <c r="I27" s="231">
        <v>0</v>
      </c>
      <c r="J27" s="231">
        <v>0</v>
      </c>
      <c r="K27" s="231">
        <f t="shared" si="11"/>
        <v>0</v>
      </c>
      <c r="L27" s="231">
        <v>7</v>
      </c>
      <c r="M27" s="231">
        <v>16</v>
      </c>
      <c r="N27" s="231">
        <v>13</v>
      </c>
      <c r="O27" s="231">
        <f t="shared" si="2"/>
        <v>29</v>
      </c>
      <c r="P27" s="229">
        <f t="shared" si="3"/>
        <v>443</v>
      </c>
      <c r="Q27" s="229">
        <f t="shared" si="4"/>
        <v>542</v>
      </c>
      <c r="R27" s="229">
        <f t="shared" si="9"/>
        <v>607</v>
      </c>
      <c r="S27" s="229">
        <f t="shared" si="10"/>
        <v>1149</v>
      </c>
      <c r="U27" s="233"/>
      <c r="V27" s="233">
        <v>443</v>
      </c>
      <c r="W27" s="232">
        <v>542</v>
      </c>
      <c r="X27" s="232">
        <v>607</v>
      </c>
      <c r="Y27" s="232">
        <v>1149</v>
      </c>
      <c r="AA27" s="232">
        <f t="shared" si="5"/>
        <v>0</v>
      </c>
      <c r="AB27" s="232">
        <f t="shared" si="6"/>
        <v>0</v>
      </c>
      <c r="AC27" s="232">
        <f t="shared" si="7"/>
        <v>0</v>
      </c>
      <c r="AD27" s="232">
        <f t="shared" si="8"/>
        <v>0</v>
      </c>
    </row>
    <row r="28" spans="1:30" ht="18" customHeight="1">
      <c r="A28" s="82">
        <v>24</v>
      </c>
      <c r="B28" s="82" t="s">
        <v>60</v>
      </c>
      <c r="C28" s="132" t="s">
        <v>61</v>
      </c>
      <c r="D28" s="83">
        <v>521</v>
      </c>
      <c r="E28" s="83">
        <v>761</v>
      </c>
      <c r="F28" s="83">
        <v>819</v>
      </c>
      <c r="G28" s="83">
        <f t="shared" si="1"/>
        <v>1580</v>
      </c>
      <c r="H28" s="83">
        <v>0</v>
      </c>
      <c r="I28" s="83">
        <v>0</v>
      </c>
      <c r="J28" s="83">
        <v>0</v>
      </c>
      <c r="K28" s="83">
        <f t="shared" si="11"/>
        <v>0</v>
      </c>
      <c r="L28" s="83">
        <v>4</v>
      </c>
      <c r="M28" s="83">
        <v>6</v>
      </c>
      <c r="N28" s="83">
        <v>9</v>
      </c>
      <c r="O28" s="83">
        <f t="shared" si="2"/>
        <v>15</v>
      </c>
      <c r="P28" s="82">
        <f t="shared" si="3"/>
        <v>525</v>
      </c>
      <c r="Q28" s="82">
        <f t="shared" si="4"/>
        <v>767</v>
      </c>
      <c r="R28" s="82">
        <f t="shared" si="9"/>
        <v>828</v>
      </c>
      <c r="S28" s="82">
        <f t="shared" si="10"/>
        <v>1595</v>
      </c>
      <c r="U28" s="147"/>
      <c r="V28" s="147">
        <v>525</v>
      </c>
      <c r="W28" s="6">
        <v>767</v>
      </c>
      <c r="X28" s="6">
        <v>828</v>
      </c>
      <c r="Y28" s="6">
        <v>1595</v>
      </c>
      <c r="AA28" s="6">
        <f t="shared" si="5"/>
        <v>0</v>
      </c>
      <c r="AB28" s="6">
        <f t="shared" si="6"/>
        <v>0</v>
      </c>
      <c r="AC28" s="6">
        <f t="shared" si="7"/>
        <v>0</v>
      </c>
      <c r="AD28" s="6">
        <f t="shared" si="8"/>
        <v>0</v>
      </c>
    </row>
    <row r="29" spans="1:30" ht="18" customHeight="1">
      <c r="A29" s="82">
        <v>25</v>
      </c>
      <c r="B29" s="82" t="s">
        <v>62</v>
      </c>
      <c r="C29" s="84" t="s">
        <v>63</v>
      </c>
      <c r="D29" s="83">
        <v>379</v>
      </c>
      <c r="E29" s="83">
        <v>530</v>
      </c>
      <c r="F29" s="83">
        <v>596</v>
      </c>
      <c r="G29" s="83">
        <f t="shared" si="1"/>
        <v>1126</v>
      </c>
      <c r="H29" s="83">
        <v>0</v>
      </c>
      <c r="I29" s="83">
        <v>0</v>
      </c>
      <c r="J29" s="83">
        <v>0</v>
      </c>
      <c r="K29" s="83">
        <f t="shared" si="11"/>
        <v>0</v>
      </c>
      <c r="L29" s="83">
        <v>8</v>
      </c>
      <c r="M29" s="83">
        <v>13</v>
      </c>
      <c r="N29" s="83">
        <v>12</v>
      </c>
      <c r="O29" s="83">
        <f t="shared" si="2"/>
        <v>25</v>
      </c>
      <c r="P29" s="82">
        <f t="shared" si="3"/>
        <v>387</v>
      </c>
      <c r="Q29" s="82">
        <f t="shared" si="4"/>
        <v>543</v>
      </c>
      <c r="R29" s="82">
        <f t="shared" si="9"/>
        <v>608</v>
      </c>
      <c r="S29" s="82">
        <f t="shared" si="10"/>
        <v>1151</v>
      </c>
      <c r="U29" s="147"/>
      <c r="V29" s="147">
        <v>385</v>
      </c>
      <c r="W29" s="6">
        <v>540</v>
      </c>
      <c r="X29" s="6">
        <v>606</v>
      </c>
      <c r="Y29" s="6">
        <v>1146</v>
      </c>
      <c r="AA29" s="6">
        <f t="shared" si="5"/>
        <v>2</v>
      </c>
      <c r="AB29" s="6">
        <f t="shared" si="6"/>
        <v>3</v>
      </c>
      <c r="AC29" s="6">
        <f t="shared" si="7"/>
        <v>2</v>
      </c>
      <c r="AD29" s="6">
        <f t="shared" si="8"/>
        <v>5</v>
      </c>
    </row>
    <row r="30" spans="1:30" s="232" customFormat="1" ht="18" customHeight="1">
      <c r="A30" s="229">
        <v>26</v>
      </c>
      <c r="B30" s="229" t="s">
        <v>64</v>
      </c>
      <c r="C30" s="230" t="s">
        <v>65</v>
      </c>
      <c r="D30" s="231">
        <v>358</v>
      </c>
      <c r="E30" s="231">
        <v>517</v>
      </c>
      <c r="F30" s="231">
        <v>548</v>
      </c>
      <c r="G30" s="231">
        <f t="shared" si="1"/>
        <v>1065</v>
      </c>
      <c r="H30" s="231">
        <v>0</v>
      </c>
      <c r="I30" s="231">
        <v>0</v>
      </c>
      <c r="J30" s="231">
        <v>0</v>
      </c>
      <c r="K30" s="231">
        <f t="shared" si="11"/>
        <v>0</v>
      </c>
      <c r="L30" s="231">
        <v>2</v>
      </c>
      <c r="M30" s="231">
        <v>3</v>
      </c>
      <c r="N30" s="231">
        <v>2</v>
      </c>
      <c r="O30" s="231">
        <f t="shared" si="2"/>
        <v>5</v>
      </c>
      <c r="P30" s="229">
        <f t="shared" si="3"/>
        <v>360</v>
      </c>
      <c r="Q30" s="229">
        <f t="shared" si="4"/>
        <v>520</v>
      </c>
      <c r="R30" s="229">
        <f t="shared" si="9"/>
        <v>550</v>
      </c>
      <c r="S30" s="229">
        <f t="shared" si="10"/>
        <v>1070</v>
      </c>
      <c r="U30" s="233"/>
      <c r="V30" s="233">
        <v>360</v>
      </c>
      <c r="W30" s="232">
        <v>520</v>
      </c>
      <c r="X30" s="232">
        <v>550</v>
      </c>
      <c r="Y30" s="232">
        <v>1070</v>
      </c>
      <c r="AA30" s="232">
        <f t="shared" si="5"/>
        <v>0</v>
      </c>
      <c r="AB30" s="232">
        <f t="shared" si="6"/>
        <v>0</v>
      </c>
      <c r="AC30" s="232">
        <f t="shared" si="7"/>
        <v>0</v>
      </c>
      <c r="AD30" s="232">
        <f t="shared" si="8"/>
        <v>0</v>
      </c>
    </row>
    <row r="31" spans="1:30">
      <c r="A31" s="82">
        <v>27</v>
      </c>
      <c r="B31" s="82" t="s">
        <v>66</v>
      </c>
      <c r="C31" s="84" t="s">
        <v>67</v>
      </c>
      <c r="D31" s="83">
        <v>577</v>
      </c>
      <c r="E31" s="83">
        <v>851</v>
      </c>
      <c r="F31" s="83">
        <v>982</v>
      </c>
      <c r="G31" s="83">
        <f t="shared" si="1"/>
        <v>1833</v>
      </c>
      <c r="H31" s="83">
        <v>0</v>
      </c>
      <c r="I31" s="83">
        <v>0</v>
      </c>
      <c r="J31" s="83">
        <v>0</v>
      </c>
      <c r="K31" s="83">
        <f t="shared" si="11"/>
        <v>0</v>
      </c>
      <c r="L31" s="83">
        <v>5</v>
      </c>
      <c r="M31" s="83">
        <v>7</v>
      </c>
      <c r="N31" s="83">
        <v>9</v>
      </c>
      <c r="O31" s="83">
        <f t="shared" si="2"/>
        <v>16</v>
      </c>
      <c r="P31" s="82">
        <f t="shared" si="3"/>
        <v>582</v>
      </c>
      <c r="Q31" s="82">
        <f t="shared" si="4"/>
        <v>858</v>
      </c>
      <c r="R31" s="82">
        <f t="shared" si="9"/>
        <v>991</v>
      </c>
      <c r="S31" s="82">
        <f t="shared" si="10"/>
        <v>1849</v>
      </c>
      <c r="U31" s="147"/>
      <c r="V31" s="147">
        <v>582</v>
      </c>
      <c r="W31" s="6">
        <v>858</v>
      </c>
      <c r="X31" s="6">
        <v>991</v>
      </c>
      <c r="Y31" s="6">
        <v>1849</v>
      </c>
      <c r="AA31" s="6">
        <f t="shared" si="5"/>
        <v>0</v>
      </c>
      <c r="AB31" s="6">
        <f t="shared" si="6"/>
        <v>0</v>
      </c>
      <c r="AC31" s="6">
        <f t="shared" si="7"/>
        <v>0</v>
      </c>
      <c r="AD31" s="6">
        <f t="shared" si="8"/>
        <v>0</v>
      </c>
    </row>
    <row r="32" spans="1:30" s="232" customFormat="1" ht="18" customHeight="1">
      <c r="A32" s="229">
        <v>28</v>
      </c>
      <c r="B32" s="229" t="s">
        <v>68</v>
      </c>
      <c r="C32" s="275" t="s">
        <v>69</v>
      </c>
      <c r="D32" s="231">
        <v>668</v>
      </c>
      <c r="E32" s="231">
        <v>1011</v>
      </c>
      <c r="F32" s="231">
        <v>1011</v>
      </c>
      <c r="G32" s="231">
        <f t="shared" si="1"/>
        <v>2022</v>
      </c>
      <c r="H32" s="231">
        <v>0</v>
      </c>
      <c r="I32" s="231">
        <v>0</v>
      </c>
      <c r="J32" s="231">
        <v>0</v>
      </c>
      <c r="K32" s="231">
        <f t="shared" si="11"/>
        <v>0</v>
      </c>
      <c r="L32" s="231">
        <v>9</v>
      </c>
      <c r="M32" s="231">
        <v>21</v>
      </c>
      <c r="N32" s="231">
        <v>11</v>
      </c>
      <c r="O32" s="231">
        <f t="shared" si="2"/>
        <v>32</v>
      </c>
      <c r="P32" s="229">
        <f t="shared" si="3"/>
        <v>677</v>
      </c>
      <c r="Q32" s="229">
        <f t="shared" si="4"/>
        <v>1032</v>
      </c>
      <c r="R32" s="229">
        <f t="shared" si="9"/>
        <v>1022</v>
      </c>
      <c r="S32" s="229">
        <f t="shared" si="10"/>
        <v>2054</v>
      </c>
      <c r="U32" s="233"/>
      <c r="V32" s="233">
        <v>677</v>
      </c>
      <c r="W32" s="232">
        <v>1032</v>
      </c>
      <c r="X32" s="232">
        <v>1022</v>
      </c>
      <c r="Y32" s="232">
        <v>2054</v>
      </c>
      <c r="AA32" s="232">
        <f t="shared" si="5"/>
        <v>0</v>
      </c>
      <c r="AB32" s="232">
        <f t="shared" si="6"/>
        <v>0</v>
      </c>
      <c r="AC32" s="232">
        <f t="shared" si="7"/>
        <v>0</v>
      </c>
      <c r="AD32" s="232">
        <f t="shared" si="8"/>
        <v>0</v>
      </c>
    </row>
    <row r="33" spans="1:30" ht="18" customHeight="1">
      <c r="A33" s="82">
        <v>29</v>
      </c>
      <c r="B33" s="82" t="s">
        <v>70</v>
      </c>
      <c r="C33" s="84" t="s">
        <v>71</v>
      </c>
      <c r="D33" s="83">
        <v>607</v>
      </c>
      <c r="E33" s="83">
        <v>930</v>
      </c>
      <c r="F33" s="83">
        <v>971</v>
      </c>
      <c r="G33" s="83">
        <f t="shared" si="1"/>
        <v>1901</v>
      </c>
      <c r="H33" s="83">
        <v>0</v>
      </c>
      <c r="I33" s="83">
        <v>0</v>
      </c>
      <c r="J33" s="83">
        <v>0</v>
      </c>
      <c r="K33" s="83">
        <f t="shared" si="11"/>
        <v>0</v>
      </c>
      <c r="L33" s="83">
        <v>1</v>
      </c>
      <c r="M33" s="83">
        <v>3</v>
      </c>
      <c r="N33" s="83">
        <v>3</v>
      </c>
      <c r="O33" s="83">
        <f t="shared" si="2"/>
        <v>6</v>
      </c>
      <c r="P33" s="82">
        <f t="shared" si="3"/>
        <v>608</v>
      </c>
      <c r="Q33" s="82">
        <f t="shared" si="4"/>
        <v>933</v>
      </c>
      <c r="R33" s="82">
        <f t="shared" si="9"/>
        <v>974</v>
      </c>
      <c r="S33" s="82">
        <f t="shared" si="10"/>
        <v>1907</v>
      </c>
      <c r="U33" s="147"/>
      <c r="V33" s="147">
        <v>608</v>
      </c>
      <c r="W33" s="6">
        <v>933</v>
      </c>
      <c r="X33" s="6">
        <v>974</v>
      </c>
      <c r="Y33" s="6">
        <v>1907</v>
      </c>
      <c r="AA33" s="6">
        <f t="shared" si="5"/>
        <v>0</v>
      </c>
      <c r="AB33" s="6">
        <f t="shared" si="6"/>
        <v>0</v>
      </c>
      <c r="AC33" s="6">
        <f t="shared" si="7"/>
        <v>0</v>
      </c>
      <c r="AD33" s="6">
        <f t="shared" si="8"/>
        <v>0</v>
      </c>
    </row>
    <row r="34" spans="1:30" s="232" customFormat="1" ht="18" customHeight="1">
      <c r="A34" s="229">
        <v>30</v>
      </c>
      <c r="B34" s="229" t="s">
        <v>72</v>
      </c>
      <c r="C34" s="230" t="s">
        <v>73</v>
      </c>
      <c r="D34" s="231">
        <v>323</v>
      </c>
      <c r="E34" s="231">
        <v>464</v>
      </c>
      <c r="F34" s="231">
        <v>506</v>
      </c>
      <c r="G34" s="231">
        <f t="shared" si="1"/>
        <v>970</v>
      </c>
      <c r="H34" s="231">
        <v>0</v>
      </c>
      <c r="I34" s="231">
        <v>0</v>
      </c>
      <c r="J34" s="231">
        <v>0</v>
      </c>
      <c r="K34" s="231">
        <f t="shared" si="11"/>
        <v>0</v>
      </c>
      <c r="L34" s="231">
        <v>5</v>
      </c>
      <c r="M34" s="231">
        <v>8</v>
      </c>
      <c r="N34" s="231">
        <v>9</v>
      </c>
      <c r="O34" s="231">
        <f t="shared" si="2"/>
        <v>17</v>
      </c>
      <c r="P34" s="229">
        <f t="shared" si="3"/>
        <v>328</v>
      </c>
      <c r="Q34" s="229">
        <f t="shared" si="4"/>
        <v>472</v>
      </c>
      <c r="R34" s="229">
        <f t="shared" si="9"/>
        <v>515</v>
      </c>
      <c r="S34" s="229">
        <f t="shared" si="10"/>
        <v>987</v>
      </c>
      <c r="U34" s="233"/>
      <c r="V34" s="233">
        <v>328</v>
      </c>
      <c r="W34" s="232">
        <v>472</v>
      </c>
      <c r="X34" s="232">
        <v>515</v>
      </c>
      <c r="Y34" s="232">
        <v>987</v>
      </c>
      <c r="AA34" s="232">
        <f t="shared" si="5"/>
        <v>0</v>
      </c>
      <c r="AB34" s="232">
        <f t="shared" si="6"/>
        <v>0</v>
      </c>
      <c r="AC34" s="232">
        <f t="shared" si="7"/>
        <v>0</v>
      </c>
      <c r="AD34" s="232">
        <f t="shared" si="8"/>
        <v>0</v>
      </c>
    </row>
    <row r="35" spans="1:30" ht="20.100000000000001" customHeight="1">
      <c r="A35" s="187" t="s">
        <v>5</v>
      </c>
      <c r="B35" s="187"/>
      <c r="C35" s="187"/>
      <c r="D35" s="85">
        <f>SUM(D5:D34)</f>
        <v>16921</v>
      </c>
      <c r="E35" s="85">
        <f t="shared" ref="E35:O35" si="12">SUM(E5:E34)</f>
        <v>24590</v>
      </c>
      <c r="F35" s="85">
        <f t="shared" si="12"/>
        <v>25980</v>
      </c>
      <c r="G35" s="83">
        <f>SUM(E35:F35)</f>
        <v>50570</v>
      </c>
      <c r="H35" s="85">
        <f t="shared" si="12"/>
        <v>0</v>
      </c>
      <c r="I35" s="85">
        <f t="shared" si="12"/>
        <v>0</v>
      </c>
      <c r="J35" s="85">
        <f t="shared" si="12"/>
        <v>0</v>
      </c>
      <c r="K35" s="83">
        <f t="shared" si="11"/>
        <v>0</v>
      </c>
      <c r="L35" s="85">
        <f t="shared" si="12"/>
        <v>285</v>
      </c>
      <c r="M35" s="85">
        <f t="shared" si="12"/>
        <v>385</v>
      </c>
      <c r="N35" s="85">
        <f t="shared" si="12"/>
        <v>423</v>
      </c>
      <c r="O35" s="85">
        <f t="shared" si="12"/>
        <v>808</v>
      </c>
      <c r="P35" s="82">
        <f t="shared" si="3"/>
        <v>17206</v>
      </c>
      <c r="Q35" s="82">
        <f t="shared" si="4"/>
        <v>24975</v>
      </c>
      <c r="R35" s="82">
        <f t="shared" si="9"/>
        <v>26403</v>
      </c>
      <c r="S35" s="82">
        <f t="shared" si="10"/>
        <v>51378</v>
      </c>
      <c r="U35" s="147"/>
      <c r="V35" s="147">
        <v>17196</v>
      </c>
      <c r="W35" s="6">
        <v>25015</v>
      </c>
      <c r="X35" s="6">
        <v>26391</v>
      </c>
      <c r="Y35" s="6">
        <v>51406</v>
      </c>
      <c r="AA35" s="6">
        <f t="shared" si="5"/>
        <v>10</v>
      </c>
      <c r="AB35" s="6">
        <f t="shared" si="6"/>
        <v>-40</v>
      </c>
      <c r="AC35" s="6">
        <f t="shared" si="7"/>
        <v>12</v>
      </c>
      <c r="AD35" s="6">
        <f t="shared" si="8"/>
        <v>-28</v>
      </c>
    </row>
    <row r="37" spans="1:30">
      <c r="A37" s="2"/>
      <c r="B37" s="8"/>
      <c r="C37" s="8"/>
      <c r="D37" s="5"/>
      <c r="E37" s="5"/>
      <c r="F37" s="5"/>
      <c r="G37" s="5"/>
      <c r="H37" s="8"/>
      <c r="I37" s="2"/>
      <c r="J37" s="2"/>
      <c r="K37" s="2"/>
      <c r="L37" s="2"/>
      <c r="M37" s="2"/>
      <c r="N37" s="5"/>
      <c r="O37" s="181" t="s">
        <v>110</v>
      </c>
      <c r="P37" s="181"/>
      <c r="Q37" s="181"/>
      <c r="R37" s="181"/>
      <c r="S37" s="6" t="s">
        <v>91</v>
      </c>
    </row>
    <row r="38" spans="1:30">
      <c r="B38" s="178" t="s">
        <v>74</v>
      </c>
      <c r="C38" s="178"/>
      <c r="D38" s="9"/>
      <c r="E38" s="179" t="s">
        <v>75</v>
      </c>
      <c r="F38" s="179"/>
      <c r="G38" s="179"/>
      <c r="H38" s="179"/>
      <c r="K38" s="180" t="s">
        <v>76</v>
      </c>
      <c r="L38" s="180"/>
      <c r="M38" s="180"/>
      <c r="N38" s="180"/>
      <c r="O38" s="181" t="s">
        <v>111</v>
      </c>
      <c r="P38" s="181"/>
      <c r="Q38" s="181"/>
      <c r="R38" s="181"/>
      <c r="S38" s="6"/>
    </row>
    <row r="39" spans="1:30">
      <c r="A39" s="1"/>
      <c r="B39" s="1"/>
      <c r="C39" s="11"/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76" t="s">
        <v>112</v>
      </c>
      <c r="P39" s="176"/>
      <c r="Q39" s="176"/>
      <c r="R39" s="176"/>
      <c r="S39" s="6"/>
    </row>
  </sheetData>
  <mergeCells count="16">
    <mergeCell ref="A35:C35"/>
    <mergeCell ref="A1:R1"/>
    <mergeCell ref="A2:C2"/>
    <mergeCell ref="A3:A4"/>
    <mergeCell ref="B3:B4"/>
    <mergeCell ref="C3:C4"/>
    <mergeCell ref="D3:G3"/>
    <mergeCell ref="H3:K3"/>
    <mergeCell ref="L3:O3"/>
    <mergeCell ref="P3:S3"/>
    <mergeCell ref="O39:R39"/>
    <mergeCell ref="O37:R37"/>
    <mergeCell ref="B38:C38"/>
    <mergeCell ref="E38:H38"/>
    <mergeCell ref="K38:N38"/>
    <mergeCell ref="O38:R38"/>
  </mergeCells>
  <pageMargins left="0.39" right="0.2" top="0.27559055118110198" bottom="0" header="0.26" footer="0"/>
  <pageSetup paperSize="5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AO43"/>
  <sheetViews>
    <sheetView topLeftCell="A4" zoomScale="118" zoomScaleNormal="118" workbookViewId="0">
      <selection activeCell="I11" sqref="I11"/>
    </sheetView>
  </sheetViews>
  <sheetFormatPr defaultRowHeight="15"/>
  <cols>
    <col min="1" max="1" width="3.42578125" style="43" customWidth="1"/>
    <col min="2" max="2" width="5.42578125" style="43" customWidth="1"/>
    <col min="3" max="3" width="21" style="43" customWidth="1"/>
    <col min="4" max="4" width="7.85546875" style="43" customWidth="1"/>
    <col min="5" max="38" width="7.5703125" style="43" customWidth="1"/>
    <col min="39" max="39" width="8.85546875" style="43" bestFit="1" customWidth="1"/>
    <col min="40" max="41" width="7.5703125" style="43" customWidth="1"/>
    <col min="42" max="16384" width="9.140625" style="43"/>
  </cols>
  <sheetData>
    <row r="1" spans="1:41" ht="15.75">
      <c r="A1" s="194" t="s">
        <v>198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 t="s">
        <v>186</v>
      </c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52"/>
    </row>
    <row r="2" spans="1:41" ht="15.75" hidden="1">
      <c r="A2" s="152"/>
      <c r="B2" s="152"/>
      <c r="C2" s="152"/>
      <c r="D2" s="153"/>
      <c r="E2" s="153"/>
      <c r="F2" s="153"/>
      <c r="G2" s="153"/>
      <c r="H2" s="153"/>
      <c r="I2" s="153"/>
      <c r="J2" s="153"/>
      <c r="K2" s="153"/>
      <c r="L2" s="153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206"/>
      <c r="AJ2" s="206"/>
      <c r="AK2" s="206"/>
      <c r="AL2" s="154"/>
      <c r="AM2" s="207" t="s">
        <v>90</v>
      </c>
      <c r="AN2" s="207"/>
      <c r="AO2" s="207"/>
    </row>
    <row r="3" spans="1:41" ht="15.75">
      <c r="A3" s="195" t="s">
        <v>1</v>
      </c>
      <c r="B3" s="195"/>
      <c r="C3" s="195"/>
      <c r="D3" s="195"/>
      <c r="E3" s="44"/>
      <c r="F3" s="44"/>
      <c r="G3" s="44"/>
      <c r="H3" s="44"/>
      <c r="I3" s="44"/>
      <c r="J3" s="44"/>
      <c r="K3" s="44"/>
      <c r="L3" s="44"/>
      <c r="M3" s="45"/>
      <c r="N3" s="45"/>
      <c r="O3" s="208"/>
      <c r="P3" s="208"/>
      <c r="Q3" s="208"/>
      <c r="R3" s="208"/>
      <c r="S3" s="45"/>
      <c r="T3" s="45"/>
      <c r="U3" s="195" t="s">
        <v>1</v>
      </c>
      <c r="V3" s="195"/>
      <c r="W3" s="195"/>
      <c r="X3" s="19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6" t="s">
        <v>91</v>
      </c>
      <c r="AJ3" s="46"/>
      <c r="AK3" s="46"/>
      <c r="AL3" s="47"/>
      <c r="AM3" s="47"/>
      <c r="AN3" s="47"/>
      <c r="AO3" s="45"/>
    </row>
    <row r="4" spans="1:41">
      <c r="A4" s="202" t="s">
        <v>2</v>
      </c>
      <c r="B4" s="203" t="s">
        <v>3</v>
      </c>
      <c r="C4" s="205" t="s">
        <v>4</v>
      </c>
      <c r="D4" s="199" t="s">
        <v>5</v>
      </c>
      <c r="E4" s="199"/>
      <c r="F4" s="199"/>
      <c r="G4" s="201" t="s">
        <v>92</v>
      </c>
      <c r="H4" s="201"/>
      <c r="I4" s="198" t="s">
        <v>93</v>
      </c>
      <c r="J4" s="198"/>
      <c r="K4" s="198" t="s">
        <v>94</v>
      </c>
      <c r="L4" s="198"/>
      <c r="M4" s="198" t="s">
        <v>95</v>
      </c>
      <c r="N4" s="198"/>
      <c r="O4" s="198" t="s">
        <v>96</v>
      </c>
      <c r="P4" s="198"/>
      <c r="Q4" s="198" t="s">
        <v>97</v>
      </c>
      <c r="R4" s="198"/>
      <c r="S4" s="201" t="s">
        <v>98</v>
      </c>
      <c r="T4" s="201"/>
      <c r="U4" s="198" t="s">
        <v>99</v>
      </c>
      <c r="V4" s="198"/>
      <c r="W4" s="198" t="s">
        <v>100</v>
      </c>
      <c r="X4" s="198"/>
      <c r="Y4" s="198" t="s">
        <v>101</v>
      </c>
      <c r="Z4" s="198"/>
      <c r="AA4" s="198" t="s">
        <v>102</v>
      </c>
      <c r="AB4" s="198"/>
      <c r="AC4" s="198" t="s">
        <v>103</v>
      </c>
      <c r="AD4" s="198"/>
      <c r="AE4" s="198" t="s">
        <v>104</v>
      </c>
      <c r="AF4" s="198"/>
      <c r="AG4" s="198" t="s">
        <v>105</v>
      </c>
      <c r="AH4" s="198"/>
      <c r="AI4" s="198" t="s">
        <v>106</v>
      </c>
      <c r="AJ4" s="198"/>
      <c r="AK4" s="198" t="s">
        <v>107</v>
      </c>
      <c r="AL4" s="198"/>
      <c r="AM4" s="199" t="s">
        <v>5</v>
      </c>
      <c r="AN4" s="199"/>
      <c r="AO4" s="199"/>
    </row>
    <row r="5" spans="1:41">
      <c r="A5" s="202"/>
      <c r="B5" s="204"/>
      <c r="C5" s="205"/>
      <c r="D5" s="155" t="s">
        <v>5</v>
      </c>
      <c r="E5" s="155" t="s">
        <v>108</v>
      </c>
      <c r="F5" s="155" t="s">
        <v>109</v>
      </c>
      <c r="G5" s="155" t="s">
        <v>108</v>
      </c>
      <c r="H5" s="155" t="s">
        <v>109</v>
      </c>
      <c r="I5" s="155" t="s">
        <v>108</v>
      </c>
      <c r="J5" s="155" t="s">
        <v>109</v>
      </c>
      <c r="K5" s="155" t="s">
        <v>108</v>
      </c>
      <c r="L5" s="155" t="s">
        <v>109</v>
      </c>
      <c r="M5" s="155" t="s">
        <v>108</v>
      </c>
      <c r="N5" s="155" t="s">
        <v>109</v>
      </c>
      <c r="O5" s="155" t="s">
        <v>108</v>
      </c>
      <c r="P5" s="155" t="s">
        <v>109</v>
      </c>
      <c r="Q5" s="155" t="s">
        <v>108</v>
      </c>
      <c r="R5" s="155" t="s">
        <v>109</v>
      </c>
      <c r="S5" s="155" t="s">
        <v>108</v>
      </c>
      <c r="T5" s="155" t="s">
        <v>109</v>
      </c>
      <c r="U5" s="155" t="s">
        <v>108</v>
      </c>
      <c r="V5" s="155" t="s">
        <v>109</v>
      </c>
      <c r="W5" s="155" t="s">
        <v>108</v>
      </c>
      <c r="X5" s="155" t="s">
        <v>109</v>
      </c>
      <c r="Y5" s="155" t="s">
        <v>108</v>
      </c>
      <c r="Z5" s="155" t="s">
        <v>109</v>
      </c>
      <c r="AA5" s="155" t="s">
        <v>108</v>
      </c>
      <c r="AB5" s="155" t="s">
        <v>109</v>
      </c>
      <c r="AC5" s="155" t="s">
        <v>108</v>
      </c>
      <c r="AD5" s="155" t="s">
        <v>109</v>
      </c>
      <c r="AE5" s="155" t="s">
        <v>108</v>
      </c>
      <c r="AF5" s="155" t="s">
        <v>109</v>
      </c>
      <c r="AG5" s="155" t="s">
        <v>108</v>
      </c>
      <c r="AH5" s="155" t="s">
        <v>109</v>
      </c>
      <c r="AI5" s="155" t="s">
        <v>108</v>
      </c>
      <c r="AJ5" s="155" t="s">
        <v>109</v>
      </c>
      <c r="AK5" s="155" t="s">
        <v>108</v>
      </c>
      <c r="AL5" s="155" t="s">
        <v>109</v>
      </c>
      <c r="AM5" s="155" t="s">
        <v>5</v>
      </c>
      <c r="AN5" s="155" t="s">
        <v>108</v>
      </c>
      <c r="AO5" s="155" t="s">
        <v>109</v>
      </c>
    </row>
    <row r="6" spans="1:41" s="238" customFormat="1" ht="12.75">
      <c r="A6" s="259">
        <v>1</v>
      </c>
      <c r="B6" s="259" t="s">
        <v>14</v>
      </c>
      <c r="C6" s="260" t="s">
        <v>15</v>
      </c>
      <c r="D6" s="236">
        <f>SUM(G6:AL6)</f>
        <v>1350</v>
      </c>
      <c r="E6" s="236">
        <f>SUM(G6,I6,K6,M6,O6,Q6,S6,U6,W6,Y6,AA6,AC6,AE6,AG6,AI6,AK6)</f>
        <v>642</v>
      </c>
      <c r="F6" s="236">
        <f>SUM(H6,J6,L6,N6,P6,R6,T6,V6,X6,Z6,AB6,AD6,AF6,AH6,AJ6,AL6)</f>
        <v>708</v>
      </c>
      <c r="G6" s="237">
        <v>12</v>
      </c>
      <c r="H6" s="237">
        <v>13</v>
      </c>
      <c r="I6" s="237">
        <v>45</v>
      </c>
      <c r="J6" s="237">
        <v>52</v>
      </c>
      <c r="K6" s="237">
        <v>42</v>
      </c>
      <c r="L6" s="237">
        <v>58</v>
      </c>
      <c r="M6" s="237">
        <v>51</v>
      </c>
      <c r="N6" s="237">
        <v>48</v>
      </c>
      <c r="O6" s="237">
        <v>56</v>
      </c>
      <c r="P6" s="237">
        <v>45</v>
      </c>
      <c r="Q6" s="237">
        <v>65</v>
      </c>
      <c r="R6" s="237">
        <v>60</v>
      </c>
      <c r="S6" s="237">
        <v>62</v>
      </c>
      <c r="T6" s="237">
        <v>60</v>
      </c>
      <c r="U6" s="237">
        <v>68</v>
      </c>
      <c r="V6" s="237">
        <v>65</v>
      </c>
      <c r="W6" s="237">
        <v>60</v>
      </c>
      <c r="X6" s="237">
        <v>66</v>
      </c>
      <c r="Y6" s="237">
        <v>33</v>
      </c>
      <c r="Z6" s="237">
        <v>34</v>
      </c>
      <c r="AA6" s="237">
        <v>30</v>
      </c>
      <c r="AB6" s="237">
        <v>44</v>
      </c>
      <c r="AC6" s="237">
        <v>27</v>
      </c>
      <c r="AD6" s="237">
        <v>33</v>
      </c>
      <c r="AE6" s="237">
        <v>26</v>
      </c>
      <c r="AF6" s="237">
        <v>37</v>
      </c>
      <c r="AG6" s="237">
        <v>27</v>
      </c>
      <c r="AH6" s="237">
        <v>38</v>
      </c>
      <c r="AI6" s="237">
        <v>10</v>
      </c>
      <c r="AJ6" s="237">
        <v>27</v>
      </c>
      <c r="AK6" s="237">
        <v>28</v>
      </c>
      <c r="AL6" s="237">
        <v>28</v>
      </c>
      <c r="AM6" s="236">
        <f>SUM(AP6:BG6)</f>
        <v>0</v>
      </c>
      <c r="AN6" s="236">
        <v>0</v>
      </c>
      <c r="AO6" s="236">
        <v>0</v>
      </c>
    </row>
    <row r="7" spans="1:41" s="238" customFormat="1" ht="12.75">
      <c r="A7" s="259">
        <v>2</v>
      </c>
      <c r="B7" s="259" t="s">
        <v>16</v>
      </c>
      <c r="C7" s="260" t="s">
        <v>17</v>
      </c>
      <c r="D7" s="236">
        <f t="shared" ref="D7:D35" si="0">SUM(G7:AL7)</f>
        <v>1809</v>
      </c>
      <c r="E7" s="236">
        <f t="shared" ref="E7:E35" si="1">SUM(G7,I7,K7,M7,O7,Q7,S7,U7,W7,Y7,AA7,AC7,AE7,AG7,AI7,AK7)</f>
        <v>876</v>
      </c>
      <c r="F7" s="236">
        <f t="shared" ref="F7:F34" si="2">SUM(H7,J7,L7,N7,P7,R7,T7,V7,X7,Z7,AB7,AD7,AF7,AH7,AJ7,AL7)</f>
        <v>933</v>
      </c>
      <c r="G7" s="237">
        <v>36</v>
      </c>
      <c r="H7" s="237">
        <v>37</v>
      </c>
      <c r="I7" s="237">
        <v>62</v>
      </c>
      <c r="J7" s="237">
        <v>60</v>
      </c>
      <c r="K7" s="237">
        <v>54</v>
      </c>
      <c r="L7" s="237">
        <v>56</v>
      </c>
      <c r="M7" s="237">
        <v>48</v>
      </c>
      <c r="N7" s="237">
        <v>60</v>
      </c>
      <c r="O7" s="237">
        <v>78</v>
      </c>
      <c r="P7" s="237">
        <v>88</v>
      </c>
      <c r="Q7" s="237">
        <v>95</v>
      </c>
      <c r="R7" s="237">
        <v>69</v>
      </c>
      <c r="S7" s="237">
        <v>94</v>
      </c>
      <c r="T7" s="237">
        <v>59</v>
      </c>
      <c r="U7" s="237">
        <v>79</v>
      </c>
      <c r="V7" s="237">
        <v>67</v>
      </c>
      <c r="W7" s="237">
        <v>61</v>
      </c>
      <c r="X7" s="237">
        <v>61</v>
      </c>
      <c r="Y7" s="237">
        <v>46</v>
      </c>
      <c r="Z7" s="237">
        <v>60</v>
      </c>
      <c r="AA7" s="237">
        <v>40</v>
      </c>
      <c r="AB7" s="237">
        <v>46</v>
      </c>
      <c r="AC7" s="237">
        <v>41</v>
      </c>
      <c r="AD7" s="237">
        <v>53</v>
      </c>
      <c r="AE7" s="237">
        <v>37</v>
      </c>
      <c r="AF7" s="237">
        <v>56</v>
      </c>
      <c r="AG7" s="237">
        <v>42</v>
      </c>
      <c r="AH7" s="237">
        <v>54</v>
      </c>
      <c r="AI7" s="237">
        <v>29</v>
      </c>
      <c r="AJ7" s="237">
        <v>44</v>
      </c>
      <c r="AK7" s="237">
        <v>34</v>
      </c>
      <c r="AL7" s="237">
        <v>63</v>
      </c>
      <c r="AM7" s="236">
        <f t="shared" ref="AM7:AM36" si="3">SUM(AP7:BG7)</f>
        <v>0</v>
      </c>
      <c r="AN7" s="236">
        <v>0</v>
      </c>
      <c r="AO7" s="236">
        <v>0</v>
      </c>
    </row>
    <row r="8" spans="1:41" s="238" customFormat="1" ht="12.75">
      <c r="A8" s="259">
        <v>3</v>
      </c>
      <c r="B8" s="259" t="s">
        <v>18</v>
      </c>
      <c r="C8" s="260" t="s">
        <v>19</v>
      </c>
      <c r="D8" s="236">
        <f t="shared" si="0"/>
        <v>2007</v>
      </c>
      <c r="E8" s="236">
        <f t="shared" si="1"/>
        <v>984</v>
      </c>
      <c r="F8" s="236">
        <f t="shared" si="2"/>
        <v>1023</v>
      </c>
      <c r="G8" s="237">
        <v>24</v>
      </c>
      <c r="H8" s="237">
        <v>20</v>
      </c>
      <c r="I8" s="237">
        <v>65</v>
      </c>
      <c r="J8" s="237">
        <v>66</v>
      </c>
      <c r="K8" s="237">
        <v>58</v>
      </c>
      <c r="L8" s="237">
        <v>72</v>
      </c>
      <c r="M8" s="237">
        <v>75</v>
      </c>
      <c r="N8" s="237">
        <v>59</v>
      </c>
      <c r="O8" s="237">
        <v>83</v>
      </c>
      <c r="P8" s="237">
        <v>72</v>
      </c>
      <c r="Q8" s="237">
        <v>97</v>
      </c>
      <c r="R8" s="237">
        <v>95</v>
      </c>
      <c r="S8" s="237">
        <v>110</v>
      </c>
      <c r="T8" s="237">
        <v>85</v>
      </c>
      <c r="U8" s="237">
        <v>90</v>
      </c>
      <c r="V8" s="237">
        <v>92</v>
      </c>
      <c r="W8" s="237">
        <v>80</v>
      </c>
      <c r="X8" s="237">
        <v>75</v>
      </c>
      <c r="Y8" s="237">
        <v>55</v>
      </c>
      <c r="Z8" s="237">
        <v>57</v>
      </c>
      <c r="AA8" s="237">
        <v>46</v>
      </c>
      <c r="AB8" s="237">
        <v>47</v>
      </c>
      <c r="AC8" s="237">
        <v>46</v>
      </c>
      <c r="AD8" s="237">
        <v>53</v>
      </c>
      <c r="AE8" s="237">
        <v>36</v>
      </c>
      <c r="AF8" s="237">
        <v>56</v>
      </c>
      <c r="AG8" s="237">
        <v>36</v>
      </c>
      <c r="AH8" s="237">
        <v>64</v>
      </c>
      <c r="AI8" s="237">
        <v>53</v>
      </c>
      <c r="AJ8" s="237">
        <v>59</v>
      </c>
      <c r="AK8" s="237">
        <v>30</v>
      </c>
      <c r="AL8" s="237">
        <v>51</v>
      </c>
      <c r="AM8" s="236">
        <f t="shared" si="3"/>
        <v>0</v>
      </c>
      <c r="AN8" s="236">
        <v>0</v>
      </c>
      <c r="AO8" s="236">
        <v>0</v>
      </c>
    </row>
    <row r="9" spans="1:41" s="238" customFormat="1" ht="12.75">
      <c r="A9" s="234">
        <v>4</v>
      </c>
      <c r="B9" s="234" t="s">
        <v>20</v>
      </c>
      <c r="C9" s="235" t="s">
        <v>21</v>
      </c>
      <c r="D9" s="236">
        <f t="shared" si="0"/>
        <v>2345</v>
      </c>
      <c r="E9" s="236">
        <f t="shared" si="1"/>
        <v>1128</v>
      </c>
      <c r="F9" s="236">
        <f t="shared" si="2"/>
        <v>1217</v>
      </c>
      <c r="G9" s="237">
        <v>59</v>
      </c>
      <c r="H9" s="237">
        <v>58</v>
      </c>
      <c r="I9" s="237">
        <v>71</v>
      </c>
      <c r="J9" s="237">
        <v>68</v>
      </c>
      <c r="K9" s="237">
        <v>85</v>
      </c>
      <c r="L9" s="237">
        <v>72</v>
      </c>
      <c r="M9" s="237">
        <v>75</v>
      </c>
      <c r="N9" s="237">
        <v>78</v>
      </c>
      <c r="O9" s="237">
        <v>86</v>
      </c>
      <c r="P9" s="237">
        <v>92</v>
      </c>
      <c r="Q9" s="237">
        <v>94</v>
      </c>
      <c r="R9" s="237">
        <v>100</v>
      </c>
      <c r="S9" s="237">
        <v>105</v>
      </c>
      <c r="T9" s="237">
        <v>85</v>
      </c>
      <c r="U9" s="237">
        <v>82</v>
      </c>
      <c r="V9" s="237">
        <v>78</v>
      </c>
      <c r="W9" s="237">
        <v>90</v>
      </c>
      <c r="X9" s="237">
        <v>78</v>
      </c>
      <c r="Y9" s="237">
        <v>84</v>
      </c>
      <c r="Z9" s="237">
        <v>91</v>
      </c>
      <c r="AA9" s="237">
        <v>58</v>
      </c>
      <c r="AB9" s="237">
        <v>60</v>
      </c>
      <c r="AC9" s="237">
        <v>49</v>
      </c>
      <c r="AD9" s="237">
        <v>56</v>
      </c>
      <c r="AE9" s="237">
        <v>40</v>
      </c>
      <c r="AF9" s="237">
        <v>66</v>
      </c>
      <c r="AG9" s="237">
        <v>40</v>
      </c>
      <c r="AH9" s="237">
        <v>74</v>
      </c>
      <c r="AI9" s="237">
        <v>40</v>
      </c>
      <c r="AJ9" s="237">
        <v>73</v>
      </c>
      <c r="AK9" s="237">
        <v>70</v>
      </c>
      <c r="AL9" s="237">
        <v>88</v>
      </c>
      <c r="AM9" s="236">
        <f t="shared" si="3"/>
        <v>0</v>
      </c>
      <c r="AN9" s="236">
        <v>0</v>
      </c>
      <c r="AO9" s="236">
        <v>0</v>
      </c>
    </row>
    <row r="10" spans="1:41" s="238" customFormat="1" ht="12.75">
      <c r="A10" s="259">
        <v>5</v>
      </c>
      <c r="B10" s="259" t="s">
        <v>22</v>
      </c>
      <c r="C10" s="260" t="s">
        <v>23</v>
      </c>
      <c r="D10" s="236">
        <f t="shared" si="0"/>
        <v>2164</v>
      </c>
      <c r="E10" s="236">
        <f t="shared" si="1"/>
        <v>1006</v>
      </c>
      <c r="F10" s="236">
        <f t="shared" si="2"/>
        <v>1158</v>
      </c>
      <c r="G10" s="237">
        <v>99</v>
      </c>
      <c r="H10" s="237">
        <v>162</v>
      </c>
      <c r="I10" s="237">
        <v>78</v>
      </c>
      <c r="J10" s="237">
        <v>98</v>
      </c>
      <c r="K10" s="237">
        <v>103</v>
      </c>
      <c r="L10" s="237">
        <v>90</v>
      </c>
      <c r="M10" s="237">
        <v>61</v>
      </c>
      <c r="N10" s="237">
        <v>73</v>
      </c>
      <c r="O10" s="237">
        <v>71</v>
      </c>
      <c r="P10" s="237">
        <v>63</v>
      </c>
      <c r="Q10" s="237">
        <v>47</v>
      </c>
      <c r="R10" s="237">
        <v>73</v>
      </c>
      <c r="S10" s="237">
        <v>66</v>
      </c>
      <c r="T10" s="237">
        <v>89</v>
      </c>
      <c r="U10" s="237">
        <v>56</v>
      </c>
      <c r="V10" s="237">
        <v>56</v>
      </c>
      <c r="W10" s="237">
        <v>80</v>
      </c>
      <c r="X10" s="237">
        <v>62</v>
      </c>
      <c r="Y10" s="237">
        <v>60</v>
      </c>
      <c r="Z10" s="237">
        <v>67</v>
      </c>
      <c r="AA10" s="237">
        <v>57</v>
      </c>
      <c r="AB10" s="237">
        <v>63</v>
      </c>
      <c r="AC10" s="237">
        <v>48</v>
      </c>
      <c r="AD10" s="237">
        <v>56</v>
      </c>
      <c r="AE10" s="237">
        <v>41</v>
      </c>
      <c r="AF10" s="237">
        <v>56</v>
      </c>
      <c r="AG10" s="237">
        <v>41</v>
      </c>
      <c r="AH10" s="237">
        <v>46</v>
      </c>
      <c r="AI10" s="237">
        <v>66</v>
      </c>
      <c r="AJ10" s="237">
        <v>74</v>
      </c>
      <c r="AK10" s="237">
        <v>32</v>
      </c>
      <c r="AL10" s="237">
        <v>30</v>
      </c>
      <c r="AM10" s="236">
        <f t="shared" si="3"/>
        <v>0</v>
      </c>
      <c r="AN10" s="236">
        <v>0</v>
      </c>
      <c r="AO10" s="236">
        <v>0</v>
      </c>
    </row>
    <row r="11" spans="1:41" s="238" customFormat="1" ht="12.75">
      <c r="A11" s="234">
        <v>6</v>
      </c>
      <c r="B11" s="234" t="s">
        <v>24</v>
      </c>
      <c r="C11" s="235" t="s">
        <v>25</v>
      </c>
      <c r="D11" s="236">
        <f t="shared" si="0"/>
        <v>2646</v>
      </c>
      <c r="E11" s="236">
        <f t="shared" si="1"/>
        <v>1262</v>
      </c>
      <c r="F11" s="236">
        <f t="shared" si="2"/>
        <v>1384</v>
      </c>
      <c r="G11" s="237">
        <v>53</v>
      </c>
      <c r="H11" s="237">
        <v>76</v>
      </c>
      <c r="I11" s="237">
        <v>99</v>
      </c>
      <c r="J11" s="237">
        <v>93</v>
      </c>
      <c r="K11" s="237">
        <v>70</v>
      </c>
      <c r="L11" s="237">
        <v>93</v>
      </c>
      <c r="M11" s="237">
        <v>108</v>
      </c>
      <c r="N11" s="237">
        <v>82</v>
      </c>
      <c r="O11" s="237">
        <v>120</v>
      </c>
      <c r="P11" s="237">
        <v>118</v>
      </c>
      <c r="Q11" s="237">
        <v>109</v>
      </c>
      <c r="R11" s="237">
        <v>125</v>
      </c>
      <c r="S11" s="237">
        <v>117</v>
      </c>
      <c r="T11" s="237">
        <v>122</v>
      </c>
      <c r="U11" s="237">
        <v>112</v>
      </c>
      <c r="V11" s="237">
        <v>92</v>
      </c>
      <c r="W11" s="237">
        <v>98</v>
      </c>
      <c r="X11" s="237">
        <v>68</v>
      </c>
      <c r="Y11" s="237">
        <v>69</v>
      </c>
      <c r="Z11" s="237">
        <v>72</v>
      </c>
      <c r="AA11" s="237">
        <v>43</v>
      </c>
      <c r="AB11" s="237">
        <v>74</v>
      </c>
      <c r="AC11" s="237">
        <v>73</v>
      </c>
      <c r="AD11" s="237">
        <v>94</v>
      </c>
      <c r="AE11" s="237">
        <v>60</v>
      </c>
      <c r="AF11" s="237">
        <v>85</v>
      </c>
      <c r="AG11" s="237">
        <v>35</v>
      </c>
      <c r="AH11" s="237">
        <v>65</v>
      </c>
      <c r="AI11" s="237">
        <v>48</v>
      </c>
      <c r="AJ11" s="237">
        <v>58</v>
      </c>
      <c r="AK11" s="237">
        <v>48</v>
      </c>
      <c r="AL11" s="237">
        <v>67</v>
      </c>
      <c r="AM11" s="236">
        <f t="shared" si="3"/>
        <v>0</v>
      </c>
      <c r="AN11" s="236">
        <v>0</v>
      </c>
      <c r="AO11" s="236">
        <v>0</v>
      </c>
    </row>
    <row r="12" spans="1:41" s="238" customFormat="1" ht="12.75">
      <c r="A12" s="259">
        <v>7</v>
      </c>
      <c r="B12" s="259" t="s">
        <v>26</v>
      </c>
      <c r="C12" s="260" t="s">
        <v>27</v>
      </c>
      <c r="D12" s="236">
        <f t="shared" si="0"/>
        <v>1604</v>
      </c>
      <c r="E12" s="236">
        <f t="shared" si="1"/>
        <v>811</v>
      </c>
      <c r="F12" s="236">
        <f t="shared" si="2"/>
        <v>793</v>
      </c>
      <c r="G12" s="237">
        <v>37</v>
      </c>
      <c r="H12" s="237">
        <v>34</v>
      </c>
      <c r="I12" s="237">
        <v>28</v>
      </c>
      <c r="J12" s="237">
        <v>40</v>
      </c>
      <c r="K12" s="237">
        <v>56</v>
      </c>
      <c r="L12" s="237">
        <v>50</v>
      </c>
      <c r="M12" s="237">
        <v>71</v>
      </c>
      <c r="N12" s="237">
        <v>50</v>
      </c>
      <c r="O12" s="237">
        <v>52</v>
      </c>
      <c r="P12" s="237">
        <v>42</v>
      </c>
      <c r="Q12" s="237">
        <v>52</v>
      </c>
      <c r="R12" s="237">
        <v>70</v>
      </c>
      <c r="S12" s="237">
        <v>79</v>
      </c>
      <c r="T12" s="237">
        <v>61</v>
      </c>
      <c r="U12" s="237">
        <v>66</v>
      </c>
      <c r="V12" s="237">
        <v>49</v>
      </c>
      <c r="W12" s="237">
        <v>74</v>
      </c>
      <c r="X12" s="237">
        <v>55</v>
      </c>
      <c r="Y12" s="237">
        <v>53</v>
      </c>
      <c r="Z12" s="237">
        <v>51</v>
      </c>
      <c r="AA12" s="237">
        <v>48</v>
      </c>
      <c r="AB12" s="237">
        <v>52</v>
      </c>
      <c r="AC12" s="237">
        <v>33</v>
      </c>
      <c r="AD12" s="237">
        <v>43</v>
      </c>
      <c r="AE12" s="237">
        <v>34</v>
      </c>
      <c r="AF12" s="237">
        <v>42</v>
      </c>
      <c r="AG12" s="237">
        <v>32</v>
      </c>
      <c r="AH12" s="237">
        <v>41</v>
      </c>
      <c r="AI12" s="237">
        <v>30</v>
      </c>
      <c r="AJ12" s="237">
        <v>43</v>
      </c>
      <c r="AK12" s="237">
        <v>66</v>
      </c>
      <c r="AL12" s="237">
        <v>70</v>
      </c>
      <c r="AM12" s="236">
        <f>'Reason for the deviation'!K16</f>
        <v>0</v>
      </c>
      <c r="AN12" s="236">
        <v>0</v>
      </c>
      <c r="AO12" s="236">
        <v>0</v>
      </c>
    </row>
    <row r="13" spans="1:41" s="166" customFormat="1" ht="12.75">
      <c r="A13" s="57">
        <v>8</v>
      </c>
      <c r="B13" s="57" t="s">
        <v>28</v>
      </c>
      <c r="C13" s="134" t="s">
        <v>29</v>
      </c>
      <c r="D13" s="165">
        <f t="shared" si="0"/>
        <v>910</v>
      </c>
      <c r="E13" s="165">
        <f t="shared" si="1"/>
        <v>442</v>
      </c>
      <c r="F13" s="165">
        <f t="shared" si="2"/>
        <v>468</v>
      </c>
      <c r="G13" s="137">
        <v>12</v>
      </c>
      <c r="H13" s="137">
        <v>14</v>
      </c>
      <c r="I13" s="137">
        <v>25</v>
      </c>
      <c r="J13" s="137">
        <v>28</v>
      </c>
      <c r="K13" s="137">
        <v>35</v>
      </c>
      <c r="L13" s="137">
        <v>16</v>
      </c>
      <c r="M13" s="137">
        <v>28</v>
      </c>
      <c r="N13" s="137">
        <v>30</v>
      </c>
      <c r="O13" s="137">
        <v>28</v>
      </c>
      <c r="P13" s="137">
        <v>32</v>
      </c>
      <c r="Q13" s="137">
        <v>27</v>
      </c>
      <c r="R13" s="137">
        <v>43</v>
      </c>
      <c r="S13" s="137">
        <v>40</v>
      </c>
      <c r="T13" s="137">
        <v>32</v>
      </c>
      <c r="U13" s="137">
        <v>39</v>
      </c>
      <c r="V13" s="137">
        <v>25</v>
      </c>
      <c r="W13" s="137">
        <v>34</v>
      </c>
      <c r="X13" s="137">
        <v>30</v>
      </c>
      <c r="Y13" s="137">
        <v>30</v>
      </c>
      <c r="Z13" s="137">
        <v>22</v>
      </c>
      <c r="AA13" s="137">
        <v>21</v>
      </c>
      <c r="AB13" s="137">
        <v>28</v>
      </c>
      <c r="AC13" s="137">
        <v>15</v>
      </c>
      <c r="AD13" s="137">
        <v>20</v>
      </c>
      <c r="AE13" s="137">
        <v>26</v>
      </c>
      <c r="AF13" s="137">
        <v>28</v>
      </c>
      <c r="AG13" s="137">
        <v>23</v>
      </c>
      <c r="AH13" s="137">
        <v>35</v>
      </c>
      <c r="AI13" s="137">
        <v>19</v>
      </c>
      <c r="AJ13" s="137">
        <v>35</v>
      </c>
      <c r="AK13" s="137">
        <v>40</v>
      </c>
      <c r="AL13" s="137">
        <v>50</v>
      </c>
      <c r="AM13" s="165">
        <f t="shared" si="3"/>
        <v>0</v>
      </c>
      <c r="AN13" s="165">
        <v>0</v>
      </c>
      <c r="AO13" s="165">
        <v>0</v>
      </c>
    </row>
    <row r="14" spans="1:41" s="238" customFormat="1" ht="12.75">
      <c r="A14" s="259">
        <v>9</v>
      </c>
      <c r="B14" s="259" t="s">
        <v>30</v>
      </c>
      <c r="C14" s="260" t="s">
        <v>31</v>
      </c>
      <c r="D14" s="236">
        <f t="shared" si="0"/>
        <v>2129</v>
      </c>
      <c r="E14" s="236">
        <f t="shared" si="1"/>
        <v>1031</v>
      </c>
      <c r="F14" s="236">
        <f t="shared" si="2"/>
        <v>1098</v>
      </c>
      <c r="G14" s="237">
        <v>43</v>
      </c>
      <c r="H14" s="237">
        <v>49</v>
      </c>
      <c r="I14" s="237">
        <v>74</v>
      </c>
      <c r="J14" s="237">
        <v>77</v>
      </c>
      <c r="K14" s="237">
        <v>78</v>
      </c>
      <c r="L14" s="237">
        <v>83</v>
      </c>
      <c r="M14" s="237">
        <v>68</v>
      </c>
      <c r="N14" s="237">
        <v>73</v>
      </c>
      <c r="O14" s="237">
        <v>83</v>
      </c>
      <c r="P14" s="237">
        <v>83</v>
      </c>
      <c r="Q14" s="237">
        <v>91</v>
      </c>
      <c r="R14" s="237">
        <v>84</v>
      </c>
      <c r="S14" s="237">
        <v>102</v>
      </c>
      <c r="T14" s="237">
        <v>100</v>
      </c>
      <c r="U14" s="237">
        <v>75</v>
      </c>
      <c r="V14" s="237">
        <v>76</v>
      </c>
      <c r="W14" s="237">
        <v>96</v>
      </c>
      <c r="X14" s="237">
        <v>75</v>
      </c>
      <c r="Y14" s="237">
        <v>64</v>
      </c>
      <c r="Z14" s="237">
        <v>67</v>
      </c>
      <c r="AA14" s="237">
        <v>27</v>
      </c>
      <c r="AB14" s="237">
        <v>51</v>
      </c>
      <c r="AC14" s="237">
        <v>53</v>
      </c>
      <c r="AD14" s="237">
        <v>53</v>
      </c>
      <c r="AE14" s="237">
        <v>44</v>
      </c>
      <c r="AF14" s="237">
        <v>64</v>
      </c>
      <c r="AG14" s="237">
        <v>39</v>
      </c>
      <c r="AH14" s="237">
        <v>51</v>
      </c>
      <c r="AI14" s="237">
        <v>34</v>
      </c>
      <c r="AJ14" s="237">
        <v>46</v>
      </c>
      <c r="AK14" s="237">
        <v>60</v>
      </c>
      <c r="AL14" s="237">
        <v>66</v>
      </c>
      <c r="AM14" s="236">
        <f t="shared" si="3"/>
        <v>0</v>
      </c>
      <c r="AN14" s="236">
        <v>0</v>
      </c>
      <c r="AO14" s="236">
        <v>0</v>
      </c>
    </row>
    <row r="15" spans="1:41" s="49" customFormat="1" ht="12.75">
      <c r="A15" s="136">
        <v>10</v>
      </c>
      <c r="B15" s="136" t="s">
        <v>32</v>
      </c>
      <c r="C15" s="164" t="s">
        <v>33</v>
      </c>
      <c r="D15" s="48">
        <f t="shared" si="0"/>
        <v>1212</v>
      </c>
      <c r="E15" s="48">
        <f t="shared" si="1"/>
        <v>598</v>
      </c>
      <c r="F15" s="48">
        <f t="shared" si="2"/>
        <v>614</v>
      </c>
      <c r="G15" s="135">
        <v>19</v>
      </c>
      <c r="H15" s="135">
        <v>17</v>
      </c>
      <c r="I15" s="135">
        <v>43</v>
      </c>
      <c r="J15" s="135">
        <v>36</v>
      </c>
      <c r="K15" s="135">
        <v>48</v>
      </c>
      <c r="L15" s="135">
        <v>39</v>
      </c>
      <c r="M15" s="135">
        <v>41</v>
      </c>
      <c r="N15" s="135">
        <v>39</v>
      </c>
      <c r="O15" s="135">
        <v>41</v>
      </c>
      <c r="P15" s="135">
        <v>43</v>
      </c>
      <c r="Q15" s="135">
        <v>41</v>
      </c>
      <c r="R15" s="135">
        <v>42</v>
      </c>
      <c r="S15" s="135">
        <v>59</v>
      </c>
      <c r="T15" s="135">
        <v>35</v>
      </c>
      <c r="U15" s="135">
        <v>47</v>
      </c>
      <c r="V15" s="135">
        <v>33</v>
      </c>
      <c r="W15" s="135">
        <v>44</v>
      </c>
      <c r="X15" s="135">
        <v>42</v>
      </c>
      <c r="Y15" s="135">
        <v>35</v>
      </c>
      <c r="Z15" s="135">
        <v>40</v>
      </c>
      <c r="AA15" s="135">
        <v>28</v>
      </c>
      <c r="AB15" s="135">
        <v>34</v>
      </c>
      <c r="AC15" s="135">
        <v>31</v>
      </c>
      <c r="AD15" s="135">
        <v>29</v>
      </c>
      <c r="AE15" s="135">
        <v>31</v>
      </c>
      <c r="AF15" s="135">
        <v>40</v>
      </c>
      <c r="AG15" s="135">
        <v>25</v>
      </c>
      <c r="AH15" s="135">
        <v>40</v>
      </c>
      <c r="AI15" s="135">
        <v>36</v>
      </c>
      <c r="AJ15" s="135">
        <v>46</v>
      </c>
      <c r="AK15" s="135">
        <v>29</v>
      </c>
      <c r="AL15" s="135">
        <v>59</v>
      </c>
      <c r="AM15" s="48">
        <f t="shared" si="3"/>
        <v>0</v>
      </c>
      <c r="AN15" s="48">
        <v>0</v>
      </c>
      <c r="AO15" s="48">
        <v>0</v>
      </c>
    </row>
    <row r="16" spans="1:41" s="49" customFormat="1" ht="12.75">
      <c r="A16" s="136">
        <v>11</v>
      </c>
      <c r="B16" s="57" t="s">
        <v>34</v>
      </c>
      <c r="C16" s="134" t="s">
        <v>35</v>
      </c>
      <c r="D16" s="48">
        <f t="shared" si="0"/>
        <v>2176</v>
      </c>
      <c r="E16" s="48">
        <f t="shared" si="1"/>
        <v>1127</v>
      </c>
      <c r="F16" s="48">
        <f t="shared" si="2"/>
        <v>1049</v>
      </c>
      <c r="G16" s="135">
        <v>124</v>
      </c>
      <c r="H16" s="135">
        <v>93</v>
      </c>
      <c r="I16" s="135">
        <v>74</v>
      </c>
      <c r="J16" s="135">
        <v>74</v>
      </c>
      <c r="K16" s="135">
        <v>132</v>
      </c>
      <c r="L16" s="135">
        <v>116</v>
      </c>
      <c r="M16" s="135">
        <v>97</v>
      </c>
      <c r="N16" s="135">
        <v>79</v>
      </c>
      <c r="O16" s="135">
        <v>95</v>
      </c>
      <c r="P16" s="135">
        <v>76</v>
      </c>
      <c r="Q16" s="135">
        <v>80</v>
      </c>
      <c r="R16" s="135">
        <v>72</v>
      </c>
      <c r="S16" s="135">
        <v>90</v>
      </c>
      <c r="T16" s="135">
        <v>91</v>
      </c>
      <c r="U16" s="135">
        <v>86</v>
      </c>
      <c r="V16" s="135">
        <v>91</v>
      </c>
      <c r="W16" s="135">
        <v>75</v>
      </c>
      <c r="X16" s="135">
        <v>78</v>
      </c>
      <c r="Y16" s="135">
        <v>64</v>
      </c>
      <c r="Z16" s="135">
        <v>57</v>
      </c>
      <c r="AA16" s="135">
        <v>66</v>
      </c>
      <c r="AB16" s="135">
        <v>54</v>
      </c>
      <c r="AC16" s="135">
        <v>32</v>
      </c>
      <c r="AD16" s="135">
        <v>39</v>
      </c>
      <c r="AE16" s="135">
        <v>50</v>
      </c>
      <c r="AF16" s="135">
        <v>64</v>
      </c>
      <c r="AG16" s="135">
        <v>33</v>
      </c>
      <c r="AH16" s="135">
        <v>32</v>
      </c>
      <c r="AI16" s="135">
        <v>14</v>
      </c>
      <c r="AJ16" s="135">
        <v>17</v>
      </c>
      <c r="AK16" s="135">
        <v>15</v>
      </c>
      <c r="AL16" s="135">
        <v>16</v>
      </c>
      <c r="AM16" s="48">
        <f t="shared" si="3"/>
        <v>0</v>
      </c>
      <c r="AN16" s="48">
        <v>0</v>
      </c>
      <c r="AO16" s="48">
        <v>0</v>
      </c>
    </row>
    <row r="17" spans="1:41" s="49" customFormat="1" ht="12.75">
      <c r="A17" s="57">
        <v>12</v>
      </c>
      <c r="B17" s="57" t="s">
        <v>36</v>
      </c>
      <c r="C17" s="134" t="s">
        <v>37</v>
      </c>
      <c r="D17" s="48">
        <f>SUM(G17:AL17)</f>
        <v>1638</v>
      </c>
      <c r="E17" s="48">
        <f t="shared" si="1"/>
        <v>788</v>
      </c>
      <c r="F17" s="48">
        <f t="shared" si="2"/>
        <v>850</v>
      </c>
      <c r="G17" s="135">
        <v>35</v>
      </c>
      <c r="H17" s="135">
        <v>53</v>
      </c>
      <c r="I17" s="135">
        <v>49</v>
      </c>
      <c r="J17" s="135">
        <v>48</v>
      </c>
      <c r="K17" s="135">
        <v>59</v>
      </c>
      <c r="L17" s="135">
        <v>56</v>
      </c>
      <c r="M17" s="135">
        <v>48</v>
      </c>
      <c r="N17" s="135">
        <v>27</v>
      </c>
      <c r="O17" s="135">
        <v>47</v>
      </c>
      <c r="P17" s="135">
        <v>66</v>
      </c>
      <c r="Q17" s="135">
        <v>69</v>
      </c>
      <c r="R17" s="135">
        <v>62</v>
      </c>
      <c r="S17" s="135">
        <v>80</v>
      </c>
      <c r="T17" s="135">
        <v>79</v>
      </c>
      <c r="U17" s="135">
        <v>67</v>
      </c>
      <c r="V17" s="135">
        <v>54</v>
      </c>
      <c r="W17" s="135">
        <v>55</v>
      </c>
      <c r="X17" s="135">
        <v>68</v>
      </c>
      <c r="Y17" s="135">
        <v>40</v>
      </c>
      <c r="Z17" s="135">
        <v>59</v>
      </c>
      <c r="AA17" s="135">
        <v>49</v>
      </c>
      <c r="AB17" s="135">
        <v>42</v>
      </c>
      <c r="AC17" s="135">
        <v>34</v>
      </c>
      <c r="AD17" s="135">
        <v>47</v>
      </c>
      <c r="AE17" s="135">
        <v>38</v>
      </c>
      <c r="AF17" s="135">
        <v>46</v>
      </c>
      <c r="AG17" s="135">
        <v>37</v>
      </c>
      <c r="AH17" s="135">
        <v>45</v>
      </c>
      <c r="AI17" s="135">
        <v>31</v>
      </c>
      <c r="AJ17" s="135">
        <v>44</v>
      </c>
      <c r="AK17" s="135">
        <v>50</v>
      </c>
      <c r="AL17" s="135">
        <v>54</v>
      </c>
      <c r="AM17" s="48">
        <f t="shared" si="3"/>
        <v>0</v>
      </c>
      <c r="AN17" s="48">
        <v>0</v>
      </c>
      <c r="AO17" s="48">
        <v>0</v>
      </c>
    </row>
    <row r="18" spans="1:41" s="49" customFormat="1" ht="12.75">
      <c r="A18" s="57">
        <v>13</v>
      </c>
      <c r="B18" s="57" t="s">
        <v>38</v>
      </c>
      <c r="C18" s="164" t="s">
        <v>39</v>
      </c>
      <c r="D18" s="48">
        <f t="shared" si="0"/>
        <v>1749</v>
      </c>
      <c r="E18" s="48">
        <f t="shared" si="1"/>
        <v>877</v>
      </c>
      <c r="F18" s="48">
        <f t="shared" si="2"/>
        <v>872</v>
      </c>
      <c r="G18" s="135">
        <v>22</v>
      </c>
      <c r="H18" s="135">
        <v>34</v>
      </c>
      <c r="I18" s="135">
        <v>52</v>
      </c>
      <c r="J18" s="135">
        <v>51</v>
      </c>
      <c r="K18" s="135">
        <v>83</v>
      </c>
      <c r="L18" s="135">
        <v>59</v>
      </c>
      <c r="M18" s="135">
        <v>77</v>
      </c>
      <c r="N18" s="135">
        <v>59</v>
      </c>
      <c r="O18" s="135">
        <v>93</v>
      </c>
      <c r="P18" s="135">
        <v>74</v>
      </c>
      <c r="Q18" s="135">
        <v>78</v>
      </c>
      <c r="R18" s="135">
        <v>60</v>
      </c>
      <c r="S18" s="135">
        <v>66</v>
      </c>
      <c r="T18" s="135">
        <v>66</v>
      </c>
      <c r="U18" s="135">
        <v>59</v>
      </c>
      <c r="V18" s="135">
        <v>61</v>
      </c>
      <c r="W18" s="135">
        <v>72</v>
      </c>
      <c r="X18" s="135">
        <v>57</v>
      </c>
      <c r="Y18" s="135">
        <v>64</v>
      </c>
      <c r="Z18" s="135">
        <v>66</v>
      </c>
      <c r="AA18" s="135">
        <v>51</v>
      </c>
      <c r="AB18" s="135">
        <v>46</v>
      </c>
      <c r="AC18" s="135">
        <v>36</v>
      </c>
      <c r="AD18" s="135">
        <v>53</v>
      </c>
      <c r="AE18" s="135">
        <v>36</v>
      </c>
      <c r="AF18" s="135">
        <v>45</v>
      </c>
      <c r="AG18" s="135">
        <v>32</v>
      </c>
      <c r="AH18" s="135">
        <v>39</v>
      </c>
      <c r="AI18" s="135">
        <v>22</v>
      </c>
      <c r="AJ18" s="135">
        <v>43</v>
      </c>
      <c r="AK18" s="135">
        <v>34</v>
      </c>
      <c r="AL18" s="135">
        <v>59</v>
      </c>
      <c r="AM18" s="48">
        <f t="shared" si="3"/>
        <v>0</v>
      </c>
      <c r="AN18" s="48">
        <v>0</v>
      </c>
      <c r="AO18" s="48">
        <v>0</v>
      </c>
    </row>
    <row r="19" spans="1:41" s="49" customFormat="1" ht="12.75">
      <c r="A19" s="57">
        <v>14</v>
      </c>
      <c r="B19" s="57" t="s">
        <v>40</v>
      </c>
      <c r="C19" s="134" t="s">
        <v>41</v>
      </c>
      <c r="D19" s="48">
        <f t="shared" si="0"/>
        <v>1126</v>
      </c>
      <c r="E19" s="48">
        <f t="shared" si="1"/>
        <v>523</v>
      </c>
      <c r="F19" s="48">
        <f t="shared" si="2"/>
        <v>603</v>
      </c>
      <c r="G19" s="135">
        <v>21</v>
      </c>
      <c r="H19" s="135">
        <v>17</v>
      </c>
      <c r="I19" s="135">
        <v>30</v>
      </c>
      <c r="J19" s="135">
        <v>44</v>
      </c>
      <c r="K19" s="135">
        <v>34</v>
      </c>
      <c r="L19" s="135">
        <v>41</v>
      </c>
      <c r="M19" s="135">
        <v>36</v>
      </c>
      <c r="N19" s="135">
        <v>46</v>
      </c>
      <c r="O19" s="135">
        <v>39</v>
      </c>
      <c r="P19" s="135">
        <v>37</v>
      </c>
      <c r="Q19" s="135">
        <v>36</v>
      </c>
      <c r="R19" s="135">
        <v>33</v>
      </c>
      <c r="S19" s="135">
        <v>43</v>
      </c>
      <c r="T19" s="135">
        <v>48</v>
      </c>
      <c r="U19" s="135">
        <v>54</v>
      </c>
      <c r="V19" s="135">
        <v>33</v>
      </c>
      <c r="W19" s="135">
        <v>41</v>
      </c>
      <c r="X19" s="135">
        <v>54</v>
      </c>
      <c r="Y19" s="135">
        <v>36</v>
      </c>
      <c r="Z19" s="135">
        <v>37</v>
      </c>
      <c r="AA19" s="135">
        <v>28</v>
      </c>
      <c r="AB19" s="135">
        <v>27</v>
      </c>
      <c r="AC19" s="135">
        <v>27</v>
      </c>
      <c r="AD19" s="135">
        <v>44</v>
      </c>
      <c r="AE19" s="135">
        <v>22</v>
      </c>
      <c r="AF19" s="135">
        <v>34</v>
      </c>
      <c r="AG19" s="135">
        <v>25</v>
      </c>
      <c r="AH19" s="135">
        <v>37</v>
      </c>
      <c r="AI19" s="135">
        <v>32</v>
      </c>
      <c r="AJ19" s="135">
        <v>30</v>
      </c>
      <c r="AK19" s="135">
        <v>19</v>
      </c>
      <c r="AL19" s="135">
        <v>41</v>
      </c>
      <c r="AM19" s="48">
        <f t="shared" si="3"/>
        <v>0</v>
      </c>
      <c r="AN19" s="48">
        <v>0</v>
      </c>
      <c r="AO19" s="48">
        <v>0</v>
      </c>
    </row>
    <row r="20" spans="1:41" s="49" customFormat="1" ht="12.75">
      <c r="A20" s="57">
        <v>15</v>
      </c>
      <c r="B20" s="57" t="s">
        <v>42</v>
      </c>
      <c r="C20" s="134" t="s">
        <v>43</v>
      </c>
      <c r="D20" s="48">
        <f t="shared" si="0"/>
        <v>2380</v>
      </c>
      <c r="E20" s="48">
        <f t="shared" si="1"/>
        <v>1179</v>
      </c>
      <c r="F20" s="48">
        <f t="shared" si="2"/>
        <v>1201</v>
      </c>
      <c r="G20" s="135">
        <v>95</v>
      </c>
      <c r="H20" s="135">
        <v>71</v>
      </c>
      <c r="I20" s="135">
        <v>97</v>
      </c>
      <c r="J20" s="135">
        <v>91</v>
      </c>
      <c r="K20" s="135">
        <v>101</v>
      </c>
      <c r="L20" s="135">
        <v>98</v>
      </c>
      <c r="M20" s="135">
        <v>95</v>
      </c>
      <c r="N20" s="135">
        <v>103</v>
      </c>
      <c r="O20" s="135">
        <v>99</v>
      </c>
      <c r="P20" s="135">
        <v>98</v>
      </c>
      <c r="Q20" s="135">
        <v>104</v>
      </c>
      <c r="R20" s="135">
        <v>111</v>
      </c>
      <c r="S20" s="135">
        <v>104</v>
      </c>
      <c r="T20" s="137">
        <v>110</v>
      </c>
      <c r="U20" s="135">
        <v>92</v>
      </c>
      <c r="V20" s="135">
        <v>101</v>
      </c>
      <c r="W20" s="135">
        <v>53</v>
      </c>
      <c r="X20" s="135">
        <v>59</v>
      </c>
      <c r="Y20" s="135">
        <v>42</v>
      </c>
      <c r="Z20" s="135">
        <v>48</v>
      </c>
      <c r="AA20" s="135">
        <v>57</v>
      </c>
      <c r="AB20" s="135">
        <v>58</v>
      </c>
      <c r="AC20" s="135">
        <v>50</v>
      </c>
      <c r="AD20" s="135">
        <v>50</v>
      </c>
      <c r="AE20" s="135">
        <v>52</v>
      </c>
      <c r="AF20" s="135">
        <v>56</v>
      </c>
      <c r="AG20" s="135">
        <v>42</v>
      </c>
      <c r="AH20" s="135">
        <v>52</v>
      </c>
      <c r="AI20" s="135">
        <v>60</v>
      </c>
      <c r="AJ20" s="135">
        <v>51</v>
      </c>
      <c r="AK20" s="135">
        <v>36</v>
      </c>
      <c r="AL20" s="135">
        <v>44</v>
      </c>
      <c r="AM20" s="48">
        <f t="shared" si="3"/>
        <v>0</v>
      </c>
      <c r="AN20" s="48">
        <v>0</v>
      </c>
      <c r="AO20" s="48">
        <v>0</v>
      </c>
    </row>
    <row r="21" spans="1:41" s="238" customFormat="1" ht="12.75">
      <c r="A21" s="259">
        <v>16</v>
      </c>
      <c r="B21" s="259" t="s">
        <v>44</v>
      </c>
      <c r="C21" s="260" t="s">
        <v>45</v>
      </c>
      <c r="D21" s="236">
        <f t="shared" si="0"/>
        <v>1190</v>
      </c>
      <c r="E21" s="236">
        <f t="shared" si="1"/>
        <v>556</v>
      </c>
      <c r="F21" s="236">
        <f t="shared" si="2"/>
        <v>634</v>
      </c>
      <c r="G21" s="237">
        <v>4</v>
      </c>
      <c r="H21" s="237">
        <v>6</v>
      </c>
      <c r="I21" s="237">
        <v>22</v>
      </c>
      <c r="J21" s="237">
        <v>21</v>
      </c>
      <c r="K21" s="237">
        <v>33</v>
      </c>
      <c r="L21" s="237">
        <v>35</v>
      </c>
      <c r="M21" s="237">
        <v>38</v>
      </c>
      <c r="N21" s="237">
        <v>40</v>
      </c>
      <c r="O21" s="237">
        <v>41</v>
      </c>
      <c r="P21" s="237">
        <v>32</v>
      </c>
      <c r="Q21" s="237">
        <v>50</v>
      </c>
      <c r="R21" s="237">
        <v>36</v>
      </c>
      <c r="S21" s="237">
        <v>46</v>
      </c>
      <c r="T21" s="237">
        <v>48</v>
      </c>
      <c r="U21" s="237">
        <v>42</v>
      </c>
      <c r="V21" s="237">
        <v>44</v>
      </c>
      <c r="W21" s="237">
        <v>45</v>
      </c>
      <c r="X21" s="237">
        <v>41</v>
      </c>
      <c r="Y21" s="237">
        <v>40</v>
      </c>
      <c r="Z21" s="237">
        <v>47</v>
      </c>
      <c r="AA21" s="237">
        <v>32</v>
      </c>
      <c r="AB21" s="237">
        <v>33</v>
      </c>
      <c r="AC21" s="237">
        <v>27</v>
      </c>
      <c r="AD21" s="237">
        <v>44</v>
      </c>
      <c r="AE21" s="237">
        <v>25</v>
      </c>
      <c r="AF21" s="237">
        <v>36</v>
      </c>
      <c r="AG21" s="237">
        <v>32</v>
      </c>
      <c r="AH21" s="237">
        <v>43</v>
      </c>
      <c r="AI21" s="237">
        <v>35</v>
      </c>
      <c r="AJ21" s="237">
        <v>51</v>
      </c>
      <c r="AK21" s="237">
        <v>44</v>
      </c>
      <c r="AL21" s="237">
        <v>77</v>
      </c>
      <c r="AM21" s="236">
        <f t="shared" si="3"/>
        <v>0</v>
      </c>
      <c r="AN21" s="236">
        <v>0</v>
      </c>
      <c r="AO21" s="236">
        <v>0</v>
      </c>
    </row>
    <row r="22" spans="1:41" s="267" customFormat="1" ht="14.25" customHeight="1">
      <c r="A22" s="259">
        <v>17</v>
      </c>
      <c r="B22" s="259" t="s">
        <v>46</v>
      </c>
      <c r="C22" s="260" t="s">
        <v>47</v>
      </c>
      <c r="D22" s="265">
        <f>SUM(G22:AL22)</f>
        <v>1671</v>
      </c>
      <c r="E22" s="265">
        <f t="shared" si="1"/>
        <v>795</v>
      </c>
      <c r="F22" s="265">
        <f t="shared" si="2"/>
        <v>876</v>
      </c>
      <c r="G22" s="266">
        <v>48</v>
      </c>
      <c r="H22" s="266">
        <v>66</v>
      </c>
      <c r="I22" s="266">
        <v>57</v>
      </c>
      <c r="J22" s="266">
        <v>43</v>
      </c>
      <c r="K22" s="266">
        <v>36</v>
      </c>
      <c r="L22" s="266">
        <v>47</v>
      </c>
      <c r="M22" s="266">
        <v>62</v>
      </c>
      <c r="N22" s="266">
        <v>52</v>
      </c>
      <c r="O22" s="266">
        <v>57</v>
      </c>
      <c r="P22" s="266">
        <v>57</v>
      </c>
      <c r="Q22" s="266">
        <v>65</v>
      </c>
      <c r="R22" s="266">
        <v>56</v>
      </c>
      <c r="S22" s="266">
        <v>78</v>
      </c>
      <c r="T22" s="266">
        <v>66</v>
      </c>
      <c r="U22" s="266">
        <v>73</v>
      </c>
      <c r="V22" s="266">
        <v>70</v>
      </c>
      <c r="W22" s="266">
        <v>52</v>
      </c>
      <c r="X22" s="266">
        <v>47</v>
      </c>
      <c r="Y22" s="266">
        <v>40</v>
      </c>
      <c r="Z22" s="266">
        <v>44</v>
      </c>
      <c r="AA22" s="266">
        <v>41</v>
      </c>
      <c r="AB22" s="266">
        <v>45</v>
      </c>
      <c r="AC22" s="266">
        <v>42</v>
      </c>
      <c r="AD22" s="266">
        <v>61</v>
      </c>
      <c r="AE22" s="266">
        <v>43</v>
      </c>
      <c r="AF22" s="266">
        <v>73</v>
      </c>
      <c r="AG22" s="266">
        <v>37</v>
      </c>
      <c r="AH22" s="266">
        <v>50</v>
      </c>
      <c r="AI22" s="266">
        <v>34</v>
      </c>
      <c r="AJ22" s="266">
        <v>50</v>
      </c>
      <c r="AK22" s="266">
        <v>30</v>
      </c>
      <c r="AL22" s="266">
        <v>49</v>
      </c>
      <c r="AM22" s="265">
        <f t="shared" si="3"/>
        <v>0</v>
      </c>
      <c r="AN22" s="265">
        <v>0</v>
      </c>
      <c r="AO22" s="265">
        <v>0</v>
      </c>
    </row>
    <row r="23" spans="1:41" s="238" customFormat="1" ht="12.75">
      <c r="A23" s="259">
        <v>18</v>
      </c>
      <c r="B23" s="259" t="s">
        <v>48</v>
      </c>
      <c r="C23" s="260" t="s">
        <v>49</v>
      </c>
      <c r="D23" s="236">
        <f t="shared" si="0"/>
        <v>1466</v>
      </c>
      <c r="E23" s="236">
        <f t="shared" si="1"/>
        <v>722</v>
      </c>
      <c r="F23" s="236">
        <f t="shared" si="2"/>
        <v>744</v>
      </c>
      <c r="G23" s="237">
        <v>13</v>
      </c>
      <c r="H23" s="237">
        <v>16</v>
      </c>
      <c r="I23" s="237">
        <v>32</v>
      </c>
      <c r="J23" s="237">
        <v>34</v>
      </c>
      <c r="K23" s="237">
        <v>48</v>
      </c>
      <c r="L23" s="237">
        <v>44</v>
      </c>
      <c r="M23" s="237">
        <v>57</v>
      </c>
      <c r="N23" s="237">
        <v>49</v>
      </c>
      <c r="O23" s="237">
        <v>63</v>
      </c>
      <c r="P23" s="237">
        <v>58</v>
      </c>
      <c r="Q23" s="237">
        <v>57</v>
      </c>
      <c r="R23" s="237">
        <v>47</v>
      </c>
      <c r="S23" s="237">
        <v>67</v>
      </c>
      <c r="T23" s="237">
        <v>54</v>
      </c>
      <c r="U23" s="237">
        <v>56</v>
      </c>
      <c r="V23" s="237">
        <v>56</v>
      </c>
      <c r="W23" s="237">
        <v>67</v>
      </c>
      <c r="X23" s="237">
        <v>53</v>
      </c>
      <c r="Y23" s="237">
        <v>54</v>
      </c>
      <c r="Z23" s="237">
        <v>45</v>
      </c>
      <c r="AA23" s="237">
        <v>39</v>
      </c>
      <c r="AB23" s="237">
        <v>50</v>
      </c>
      <c r="AC23" s="237">
        <v>28</v>
      </c>
      <c r="AD23" s="237">
        <v>44</v>
      </c>
      <c r="AE23" s="237">
        <v>39</v>
      </c>
      <c r="AF23" s="237">
        <v>48</v>
      </c>
      <c r="AG23" s="237">
        <v>26</v>
      </c>
      <c r="AH23" s="237">
        <v>51</v>
      </c>
      <c r="AI23" s="237">
        <v>35</v>
      </c>
      <c r="AJ23" s="237">
        <v>38</v>
      </c>
      <c r="AK23" s="237">
        <v>41</v>
      </c>
      <c r="AL23" s="237">
        <v>57</v>
      </c>
      <c r="AM23" s="236">
        <f t="shared" si="3"/>
        <v>0</v>
      </c>
      <c r="AN23" s="236">
        <v>0</v>
      </c>
      <c r="AO23" s="236">
        <v>0</v>
      </c>
    </row>
    <row r="24" spans="1:41" s="49" customFormat="1" ht="12.75">
      <c r="A24" s="57">
        <v>19</v>
      </c>
      <c r="B24" s="57" t="s">
        <v>50</v>
      </c>
      <c r="C24" s="134" t="s">
        <v>51</v>
      </c>
      <c r="D24" s="48">
        <f t="shared" si="0"/>
        <v>1454</v>
      </c>
      <c r="E24" s="48">
        <f t="shared" si="1"/>
        <v>711</v>
      </c>
      <c r="F24" s="48">
        <f t="shared" si="2"/>
        <v>743</v>
      </c>
      <c r="G24" s="135">
        <v>69</v>
      </c>
      <c r="H24" s="135">
        <v>58</v>
      </c>
      <c r="I24" s="135">
        <v>65</v>
      </c>
      <c r="J24" s="135">
        <v>40</v>
      </c>
      <c r="K24" s="135">
        <v>64</v>
      </c>
      <c r="L24" s="135">
        <v>59</v>
      </c>
      <c r="M24" s="135">
        <v>42</v>
      </c>
      <c r="N24" s="135">
        <v>56</v>
      </c>
      <c r="O24" s="135">
        <v>37</v>
      </c>
      <c r="P24" s="135">
        <v>47</v>
      </c>
      <c r="Q24" s="135">
        <v>50</v>
      </c>
      <c r="R24" s="135">
        <v>51</v>
      </c>
      <c r="S24" s="135">
        <v>45</v>
      </c>
      <c r="T24" s="135">
        <v>52</v>
      </c>
      <c r="U24" s="135">
        <v>38</v>
      </c>
      <c r="V24" s="135">
        <v>40</v>
      </c>
      <c r="W24" s="135">
        <v>48</v>
      </c>
      <c r="X24" s="135">
        <v>41</v>
      </c>
      <c r="Y24" s="135">
        <v>45</v>
      </c>
      <c r="Z24" s="135">
        <v>54</v>
      </c>
      <c r="AA24" s="135">
        <v>32</v>
      </c>
      <c r="AB24" s="135">
        <v>38</v>
      </c>
      <c r="AC24" s="135">
        <v>39</v>
      </c>
      <c r="AD24" s="135">
        <v>46</v>
      </c>
      <c r="AE24" s="135">
        <v>39</v>
      </c>
      <c r="AF24" s="135">
        <v>39</v>
      </c>
      <c r="AG24" s="135">
        <v>51</v>
      </c>
      <c r="AH24" s="135">
        <v>46</v>
      </c>
      <c r="AI24" s="135">
        <v>25</v>
      </c>
      <c r="AJ24" s="135">
        <v>32</v>
      </c>
      <c r="AK24" s="135">
        <v>22</v>
      </c>
      <c r="AL24" s="135">
        <v>44</v>
      </c>
      <c r="AM24" s="48">
        <f t="shared" si="3"/>
        <v>0</v>
      </c>
      <c r="AN24" s="48">
        <v>0</v>
      </c>
      <c r="AO24" s="48">
        <v>0</v>
      </c>
    </row>
    <row r="25" spans="1:41" s="238" customFormat="1" ht="12.75">
      <c r="A25" s="259">
        <v>20</v>
      </c>
      <c r="B25" s="259" t="s">
        <v>52</v>
      </c>
      <c r="C25" s="260" t="s">
        <v>53</v>
      </c>
      <c r="D25" s="236">
        <f t="shared" si="0"/>
        <v>1442</v>
      </c>
      <c r="E25" s="236">
        <f t="shared" si="1"/>
        <v>735</v>
      </c>
      <c r="F25" s="236">
        <f t="shared" si="2"/>
        <v>707</v>
      </c>
      <c r="G25" s="237">
        <v>44</v>
      </c>
      <c r="H25" s="237">
        <v>31</v>
      </c>
      <c r="I25" s="237">
        <v>42</v>
      </c>
      <c r="J25" s="237">
        <v>38</v>
      </c>
      <c r="K25" s="237">
        <v>42</v>
      </c>
      <c r="L25" s="237">
        <v>43</v>
      </c>
      <c r="M25" s="237">
        <v>39</v>
      </c>
      <c r="N25" s="237">
        <v>45</v>
      </c>
      <c r="O25" s="237">
        <v>58</v>
      </c>
      <c r="P25" s="237">
        <v>52</v>
      </c>
      <c r="Q25" s="237">
        <v>52</v>
      </c>
      <c r="R25" s="237">
        <v>77</v>
      </c>
      <c r="S25" s="237">
        <v>79</v>
      </c>
      <c r="T25" s="237">
        <v>49</v>
      </c>
      <c r="U25" s="237">
        <v>59</v>
      </c>
      <c r="V25" s="237">
        <v>55</v>
      </c>
      <c r="W25" s="237">
        <v>59</v>
      </c>
      <c r="X25" s="237">
        <v>37</v>
      </c>
      <c r="Y25" s="237">
        <v>41</v>
      </c>
      <c r="Z25" s="237">
        <v>54</v>
      </c>
      <c r="AA25" s="237">
        <v>36</v>
      </c>
      <c r="AB25" s="237">
        <v>25</v>
      </c>
      <c r="AC25" s="237">
        <v>28</v>
      </c>
      <c r="AD25" s="237">
        <v>34</v>
      </c>
      <c r="AE25" s="237">
        <v>41</v>
      </c>
      <c r="AF25" s="237">
        <v>55</v>
      </c>
      <c r="AG25" s="237">
        <v>40</v>
      </c>
      <c r="AH25" s="237">
        <v>44</v>
      </c>
      <c r="AI25" s="237">
        <v>41</v>
      </c>
      <c r="AJ25" s="237">
        <v>33</v>
      </c>
      <c r="AK25" s="237">
        <v>34</v>
      </c>
      <c r="AL25" s="237">
        <v>35</v>
      </c>
      <c r="AM25" s="236">
        <f t="shared" si="3"/>
        <v>0</v>
      </c>
      <c r="AN25" s="236">
        <v>0</v>
      </c>
      <c r="AO25" s="236">
        <v>0</v>
      </c>
    </row>
    <row r="26" spans="1:41" s="49" customFormat="1" ht="12.75">
      <c r="A26" s="57">
        <v>21</v>
      </c>
      <c r="B26" s="57" t="s">
        <v>54</v>
      </c>
      <c r="C26" s="134" t="s">
        <v>55</v>
      </c>
      <c r="D26" s="48">
        <f t="shared" si="0"/>
        <v>1589</v>
      </c>
      <c r="E26" s="48">
        <f t="shared" si="1"/>
        <v>780</v>
      </c>
      <c r="F26" s="48">
        <f t="shared" si="2"/>
        <v>809</v>
      </c>
      <c r="G26" s="135">
        <v>27</v>
      </c>
      <c r="H26" s="135">
        <v>21</v>
      </c>
      <c r="I26" s="135">
        <v>54</v>
      </c>
      <c r="J26" s="135">
        <v>58</v>
      </c>
      <c r="K26" s="135">
        <v>45</v>
      </c>
      <c r="L26" s="135">
        <v>66</v>
      </c>
      <c r="M26" s="135">
        <v>61</v>
      </c>
      <c r="N26" s="135">
        <v>56</v>
      </c>
      <c r="O26" s="135">
        <v>65</v>
      </c>
      <c r="P26" s="135">
        <v>53</v>
      </c>
      <c r="Q26" s="135">
        <v>70</v>
      </c>
      <c r="R26" s="135">
        <v>67</v>
      </c>
      <c r="S26" s="135">
        <v>69</v>
      </c>
      <c r="T26" s="135">
        <v>66</v>
      </c>
      <c r="U26" s="135">
        <v>76</v>
      </c>
      <c r="V26" s="135">
        <v>73</v>
      </c>
      <c r="W26" s="135">
        <v>63</v>
      </c>
      <c r="X26" s="135">
        <v>72</v>
      </c>
      <c r="Y26" s="135">
        <v>42</v>
      </c>
      <c r="Z26" s="135">
        <v>42</v>
      </c>
      <c r="AA26" s="135">
        <v>38</v>
      </c>
      <c r="AB26" s="135">
        <v>52</v>
      </c>
      <c r="AC26" s="135">
        <v>35</v>
      </c>
      <c r="AD26" s="135">
        <v>40</v>
      </c>
      <c r="AE26" s="135">
        <v>33</v>
      </c>
      <c r="AF26" s="135">
        <v>45</v>
      </c>
      <c r="AG26" s="135">
        <v>35</v>
      </c>
      <c r="AH26" s="135">
        <v>43</v>
      </c>
      <c r="AI26" s="135">
        <v>39</v>
      </c>
      <c r="AJ26" s="135">
        <v>28</v>
      </c>
      <c r="AK26" s="135">
        <v>28</v>
      </c>
      <c r="AL26" s="135">
        <v>27</v>
      </c>
      <c r="AM26" s="48">
        <f t="shared" si="3"/>
        <v>0</v>
      </c>
      <c r="AN26" s="48">
        <v>0</v>
      </c>
      <c r="AO26" s="48">
        <v>0</v>
      </c>
    </row>
    <row r="27" spans="1:41" s="49" customFormat="1" ht="12.75">
      <c r="A27" s="57">
        <v>22</v>
      </c>
      <c r="B27" s="57" t="s">
        <v>56</v>
      </c>
      <c r="C27" s="134" t="s">
        <v>57</v>
      </c>
      <c r="D27" s="48">
        <f t="shared" si="0"/>
        <v>3559</v>
      </c>
      <c r="E27" s="48">
        <f t="shared" si="1"/>
        <v>1735</v>
      </c>
      <c r="F27" s="48">
        <f t="shared" si="2"/>
        <v>1824</v>
      </c>
      <c r="G27" s="135">
        <v>74</v>
      </c>
      <c r="H27" s="135">
        <v>73</v>
      </c>
      <c r="I27" s="135">
        <v>125</v>
      </c>
      <c r="J27" s="135">
        <v>134</v>
      </c>
      <c r="K27" s="135">
        <v>146</v>
      </c>
      <c r="L27" s="135">
        <v>140</v>
      </c>
      <c r="M27" s="135">
        <v>148</v>
      </c>
      <c r="N27" s="135">
        <v>142</v>
      </c>
      <c r="O27" s="135">
        <v>175</v>
      </c>
      <c r="P27" s="135">
        <v>157</v>
      </c>
      <c r="Q27" s="135">
        <v>160</v>
      </c>
      <c r="R27" s="135">
        <v>157</v>
      </c>
      <c r="S27" s="135">
        <v>167</v>
      </c>
      <c r="T27" s="135">
        <v>148</v>
      </c>
      <c r="U27" s="135">
        <v>135</v>
      </c>
      <c r="V27" s="135">
        <v>146</v>
      </c>
      <c r="W27" s="135">
        <v>134</v>
      </c>
      <c r="X27" s="135">
        <v>125</v>
      </c>
      <c r="Y27" s="135">
        <v>100</v>
      </c>
      <c r="Z27" s="135">
        <v>114</v>
      </c>
      <c r="AA27" s="135">
        <v>86</v>
      </c>
      <c r="AB27" s="135">
        <v>108</v>
      </c>
      <c r="AC27" s="135">
        <v>81</v>
      </c>
      <c r="AD27" s="135">
        <v>93</v>
      </c>
      <c r="AE27" s="135">
        <v>70</v>
      </c>
      <c r="AF27" s="135">
        <v>88</v>
      </c>
      <c r="AG27" s="135">
        <v>48</v>
      </c>
      <c r="AH27" s="135">
        <v>57</v>
      </c>
      <c r="AI27" s="135">
        <v>46</v>
      </c>
      <c r="AJ27" s="135">
        <v>71</v>
      </c>
      <c r="AK27" s="135">
        <v>40</v>
      </c>
      <c r="AL27" s="135">
        <v>71</v>
      </c>
      <c r="AM27" s="48">
        <f t="shared" si="3"/>
        <v>0</v>
      </c>
      <c r="AN27" s="48">
        <v>0</v>
      </c>
      <c r="AO27" s="48">
        <v>0</v>
      </c>
    </row>
    <row r="28" spans="1:41" s="238" customFormat="1" ht="12.75">
      <c r="A28" s="259">
        <v>23</v>
      </c>
      <c r="B28" s="259" t="s">
        <v>58</v>
      </c>
      <c r="C28" s="260" t="s">
        <v>59</v>
      </c>
      <c r="D28" s="236">
        <f t="shared" si="0"/>
        <v>1149</v>
      </c>
      <c r="E28" s="236">
        <f t="shared" si="1"/>
        <v>542</v>
      </c>
      <c r="F28" s="236">
        <f>SUM(H28,J28,L28,N28,P28,R28,T28,V28,X28,Z28,AB28,AD28,AF28,AH28,AJ28,AL28)</f>
        <v>607</v>
      </c>
      <c r="G28" s="237">
        <v>12</v>
      </c>
      <c r="H28" s="237">
        <v>15</v>
      </c>
      <c r="I28" s="237">
        <v>48</v>
      </c>
      <c r="J28" s="237">
        <v>43</v>
      </c>
      <c r="K28" s="237">
        <v>41</v>
      </c>
      <c r="L28" s="237">
        <v>40</v>
      </c>
      <c r="M28" s="237">
        <v>34</v>
      </c>
      <c r="N28" s="237">
        <v>45</v>
      </c>
      <c r="O28" s="237">
        <v>42</v>
      </c>
      <c r="P28" s="237">
        <v>35</v>
      </c>
      <c r="Q28" s="237">
        <v>53</v>
      </c>
      <c r="R28" s="237">
        <v>42</v>
      </c>
      <c r="S28" s="237">
        <v>40</v>
      </c>
      <c r="T28" s="237">
        <v>37</v>
      </c>
      <c r="U28" s="237">
        <v>33</v>
      </c>
      <c r="V28" s="237">
        <v>32</v>
      </c>
      <c r="W28" s="237">
        <v>39</v>
      </c>
      <c r="X28" s="237">
        <v>36</v>
      </c>
      <c r="Y28" s="237">
        <v>37</v>
      </c>
      <c r="Z28" s="237">
        <v>34</v>
      </c>
      <c r="AA28" s="237">
        <v>22</v>
      </c>
      <c r="AB28" s="237">
        <v>33</v>
      </c>
      <c r="AC28" s="237">
        <v>31</v>
      </c>
      <c r="AD28" s="237">
        <v>48</v>
      </c>
      <c r="AE28" s="237">
        <v>26</v>
      </c>
      <c r="AF28" s="237">
        <v>36</v>
      </c>
      <c r="AG28" s="237">
        <v>26</v>
      </c>
      <c r="AH28" s="237">
        <v>47</v>
      </c>
      <c r="AI28" s="237">
        <v>24</v>
      </c>
      <c r="AJ28" s="237">
        <v>33</v>
      </c>
      <c r="AK28" s="237">
        <v>34</v>
      </c>
      <c r="AL28" s="237">
        <v>51</v>
      </c>
      <c r="AM28" s="236">
        <f t="shared" si="3"/>
        <v>0</v>
      </c>
      <c r="AN28" s="236">
        <v>0</v>
      </c>
      <c r="AO28" s="236">
        <v>0</v>
      </c>
    </row>
    <row r="29" spans="1:41" s="49" customFormat="1" ht="12.75">
      <c r="A29" s="57">
        <v>24</v>
      </c>
      <c r="B29" s="57" t="s">
        <v>60</v>
      </c>
      <c r="C29" s="134" t="s">
        <v>61</v>
      </c>
      <c r="D29" s="48">
        <f t="shared" si="0"/>
        <v>1595</v>
      </c>
      <c r="E29" s="48">
        <f t="shared" si="1"/>
        <v>767</v>
      </c>
      <c r="F29" s="48">
        <f t="shared" si="2"/>
        <v>828</v>
      </c>
      <c r="G29" s="135">
        <v>26</v>
      </c>
      <c r="H29" s="135">
        <v>26</v>
      </c>
      <c r="I29" s="135">
        <v>47</v>
      </c>
      <c r="J29" s="135">
        <v>41</v>
      </c>
      <c r="K29" s="135">
        <v>47</v>
      </c>
      <c r="L29" s="135">
        <v>52</v>
      </c>
      <c r="M29" s="135">
        <v>63</v>
      </c>
      <c r="N29" s="135">
        <v>68</v>
      </c>
      <c r="O29" s="135">
        <v>55</v>
      </c>
      <c r="P29" s="135">
        <v>65</v>
      </c>
      <c r="Q29" s="135">
        <v>75</v>
      </c>
      <c r="R29" s="135">
        <v>72</v>
      </c>
      <c r="S29" s="135">
        <v>83</v>
      </c>
      <c r="T29" s="135">
        <v>48</v>
      </c>
      <c r="U29" s="135">
        <v>64</v>
      </c>
      <c r="V29" s="135">
        <v>46</v>
      </c>
      <c r="W29" s="135">
        <v>57</v>
      </c>
      <c r="X29" s="135">
        <v>61</v>
      </c>
      <c r="Y29" s="135">
        <v>52</v>
      </c>
      <c r="Z29" s="135">
        <v>47</v>
      </c>
      <c r="AA29" s="135">
        <v>31</v>
      </c>
      <c r="AB29" s="135">
        <v>41</v>
      </c>
      <c r="AC29" s="135">
        <v>26</v>
      </c>
      <c r="AD29" s="135">
        <v>55</v>
      </c>
      <c r="AE29" s="135">
        <v>37</v>
      </c>
      <c r="AF29" s="135">
        <v>50</v>
      </c>
      <c r="AG29" s="135">
        <v>39</v>
      </c>
      <c r="AH29" s="135">
        <v>49</v>
      </c>
      <c r="AI29" s="135">
        <v>31</v>
      </c>
      <c r="AJ29" s="135">
        <v>52</v>
      </c>
      <c r="AK29" s="135">
        <v>34</v>
      </c>
      <c r="AL29" s="135">
        <v>55</v>
      </c>
      <c r="AM29" s="48">
        <f t="shared" si="3"/>
        <v>0</v>
      </c>
      <c r="AN29" s="48">
        <v>0</v>
      </c>
      <c r="AO29" s="48">
        <v>0</v>
      </c>
    </row>
    <row r="30" spans="1:41" s="49" customFormat="1" ht="12.75">
      <c r="A30" s="57">
        <v>25</v>
      </c>
      <c r="B30" s="57" t="s">
        <v>62</v>
      </c>
      <c r="C30" s="134" t="s">
        <v>63</v>
      </c>
      <c r="D30" s="48">
        <f t="shared" si="0"/>
        <v>1151</v>
      </c>
      <c r="E30" s="48">
        <f t="shared" si="1"/>
        <v>543</v>
      </c>
      <c r="F30" s="48">
        <f t="shared" si="2"/>
        <v>608</v>
      </c>
      <c r="G30" s="135">
        <v>17</v>
      </c>
      <c r="H30" s="135">
        <v>21</v>
      </c>
      <c r="I30" s="135">
        <v>42</v>
      </c>
      <c r="J30" s="135">
        <v>33</v>
      </c>
      <c r="K30" s="135">
        <v>36</v>
      </c>
      <c r="L30" s="135">
        <v>45</v>
      </c>
      <c r="M30" s="135">
        <v>33</v>
      </c>
      <c r="N30" s="135">
        <v>36</v>
      </c>
      <c r="O30" s="135">
        <v>44</v>
      </c>
      <c r="P30" s="135">
        <v>39</v>
      </c>
      <c r="Q30" s="135">
        <v>40</v>
      </c>
      <c r="R30" s="135">
        <v>44</v>
      </c>
      <c r="S30" s="135">
        <v>48</v>
      </c>
      <c r="T30" s="135">
        <v>48</v>
      </c>
      <c r="U30" s="135">
        <v>47</v>
      </c>
      <c r="V30" s="135">
        <v>47</v>
      </c>
      <c r="W30" s="135">
        <v>41</v>
      </c>
      <c r="X30" s="135">
        <v>42</v>
      </c>
      <c r="Y30" s="135">
        <v>26</v>
      </c>
      <c r="Z30" s="135">
        <v>30</v>
      </c>
      <c r="AA30" s="135">
        <v>34</v>
      </c>
      <c r="AB30" s="135">
        <v>26</v>
      </c>
      <c r="AC30" s="135">
        <v>27</v>
      </c>
      <c r="AD30" s="135">
        <v>47</v>
      </c>
      <c r="AE30" s="135">
        <v>28</v>
      </c>
      <c r="AF30" s="135">
        <v>39</v>
      </c>
      <c r="AG30" s="135">
        <v>21</v>
      </c>
      <c r="AH30" s="135">
        <v>39</v>
      </c>
      <c r="AI30" s="135">
        <v>26</v>
      </c>
      <c r="AJ30" s="135">
        <v>41</v>
      </c>
      <c r="AK30" s="135">
        <v>33</v>
      </c>
      <c r="AL30" s="135">
        <v>31</v>
      </c>
      <c r="AM30" s="48">
        <f t="shared" si="3"/>
        <v>0</v>
      </c>
      <c r="AN30" s="48">
        <v>0</v>
      </c>
      <c r="AO30" s="48">
        <v>0</v>
      </c>
    </row>
    <row r="31" spans="1:41" s="238" customFormat="1" ht="12.75">
      <c r="A31" s="259">
        <v>26</v>
      </c>
      <c r="B31" s="259" t="s">
        <v>64</v>
      </c>
      <c r="C31" s="260" t="s">
        <v>65</v>
      </c>
      <c r="D31" s="236">
        <f t="shared" si="0"/>
        <v>1070</v>
      </c>
      <c r="E31" s="236">
        <f t="shared" si="1"/>
        <v>520</v>
      </c>
      <c r="F31" s="236">
        <f t="shared" si="2"/>
        <v>550</v>
      </c>
      <c r="G31" s="237">
        <v>21</v>
      </c>
      <c r="H31" s="237">
        <v>23</v>
      </c>
      <c r="I31" s="237">
        <v>40</v>
      </c>
      <c r="J31" s="237">
        <v>45</v>
      </c>
      <c r="K31" s="237">
        <v>42</v>
      </c>
      <c r="L31" s="237">
        <v>43</v>
      </c>
      <c r="M31" s="237">
        <v>47</v>
      </c>
      <c r="N31" s="237">
        <v>33</v>
      </c>
      <c r="O31" s="237">
        <v>52</v>
      </c>
      <c r="P31" s="237">
        <v>41</v>
      </c>
      <c r="Q31" s="237">
        <v>34</v>
      </c>
      <c r="R31" s="237">
        <v>42</v>
      </c>
      <c r="S31" s="237">
        <v>30</v>
      </c>
      <c r="T31" s="237">
        <v>32</v>
      </c>
      <c r="U31" s="237">
        <v>55</v>
      </c>
      <c r="V31" s="237">
        <v>39</v>
      </c>
      <c r="W31" s="237">
        <v>36</v>
      </c>
      <c r="X31" s="237">
        <v>42</v>
      </c>
      <c r="Y31" s="237">
        <v>33</v>
      </c>
      <c r="Z31" s="237">
        <v>35</v>
      </c>
      <c r="AA31" s="237">
        <v>19</v>
      </c>
      <c r="AB31" s="237">
        <v>26</v>
      </c>
      <c r="AC31" s="237">
        <v>22</v>
      </c>
      <c r="AD31" s="237">
        <v>34</v>
      </c>
      <c r="AE31" s="237">
        <v>26</v>
      </c>
      <c r="AF31" s="237">
        <v>36</v>
      </c>
      <c r="AG31" s="237">
        <v>25</v>
      </c>
      <c r="AH31" s="237">
        <v>31</v>
      </c>
      <c r="AI31" s="237">
        <v>22</v>
      </c>
      <c r="AJ31" s="237">
        <v>25</v>
      </c>
      <c r="AK31" s="237">
        <v>16</v>
      </c>
      <c r="AL31" s="237">
        <v>23</v>
      </c>
      <c r="AM31" s="236">
        <f t="shared" si="3"/>
        <v>0</v>
      </c>
      <c r="AN31" s="236">
        <v>0</v>
      </c>
      <c r="AO31" s="236">
        <v>0</v>
      </c>
    </row>
    <row r="32" spans="1:41" s="49" customFormat="1" ht="12.75">
      <c r="A32" s="57">
        <v>27</v>
      </c>
      <c r="B32" s="57" t="s">
        <v>66</v>
      </c>
      <c r="C32" s="134" t="s">
        <v>67</v>
      </c>
      <c r="D32" s="48">
        <f t="shared" si="0"/>
        <v>1849</v>
      </c>
      <c r="E32" s="48">
        <f t="shared" si="1"/>
        <v>858</v>
      </c>
      <c r="F32" s="48">
        <f t="shared" si="2"/>
        <v>991</v>
      </c>
      <c r="G32" s="135">
        <v>107</v>
      </c>
      <c r="H32" s="135">
        <v>113</v>
      </c>
      <c r="I32" s="135">
        <v>69</v>
      </c>
      <c r="J32" s="135">
        <v>92</v>
      </c>
      <c r="K32" s="135">
        <v>79</v>
      </c>
      <c r="L32" s="135">
        <v>91</v>
      </c>
      <c r="M32" s="135">
        <v>72</v>
      </c>
      <c r="N32" s="135">
        <v>75</v>
      </c>
      <c r="O32" s="135">
        <v>62</v>
      </c>
      <c r="P32" s="135">
        <v>76</v>
      </c>
      <c r="Q32" s="135">
        <v>87</v>
      </c>
      <c r="R32" s="135">
        <v>97</v>
      </c>
      <c r="S32" s="135">
        <v>78</v>
      </c>
      <c r="T32" s="135">
        <v>96</v>
      </c>
      <c r="U32" s="135">
        <v>63</v>
      </c>
      <c r="V32" s="135">
        <v>70</v>
      </c>
      <c r="W32" s="135">
        <v>47</v>
      </c>
      <c r="X32" s="135">
        <v>55</v>
      </c>
      <c r="Y32" s="135">
        <v>33</v>
      </c>
      <c r="Z32" s="135">
        <v>37</v>
      </c>
      <c r="AA32" s="135">
        <v>40</v>
      </c>
      <c r="AB32" s="135">
        <v>60</v>
      </c>
      <c r="AC32" s="135">
        <v>36</v>
      </c>
      <c r="AD32" s="135">
        <v>33</v>
      </c>
      <c r="AE32" s="135">
        <v>25</v>
      </c>
      <c r="AF32" s="135">
        <v>33</v>
      </c>
      <c r="AG32" s="135">
        <v>30</v>
      </c>
      <c r="AH32" s="135">
        <v>32</v>
      </c>
      <c r="AI32" s="135">
        <v>16</v>
      </c>
      <c r="AJ32" s="135">
        <v>21</v>
      </c>
      <c r="AK32" s="135">
        <v>14</v>
      </c>
      <c r="AL32" s="135">
        <v>10</v>
      </c>
      <c r="AM32" s="48">
        <f t="shared" si="3"/>
        <v>0</v>
      </c>
      <c r="AN32" s="48">
        <v>0</v>
      </c>
      <c r="AO32" s="48">
        <v>0</v>
      </c>
    </row>
    <row r="33" spans="1:41" s="238" customFormat="1" ht="12.75">
      <c r="A33" s="259">
        <v>28</v>
      </c>
      <c r="B33" s="259" t="s">
        <v>68</v>
      </c>
      <c r="C33" s="260" t="s">
        <v>69</v>
      </c>
      <c r="D33" s="236">
        <f t="shared" si="0"/>
        <v>2054</v>
      </c>
      <c r="E33" s="236">
        <f t="shared" si="1"/>
        <v>1032</v>
      </c>
      <c r="F33" s="236">
        <f t="shared" si="2"/>
        <v>1022</v>
      </c>
      <c r="G33" s="237">
        <v>45</v>
      </c>
      <c r="H33" s="237">
        <v>30</v>
      </c>
      <c r="I33" s="237">
        <v>70</v>
      </c>
      <c r="J33" s="237">
        <v>61</v>
      </c>
      <c r="K33" s="237">
        <v>74</v>
      </c>
      <c r="L33" s="237">
        <v>64</v>
      </c>
      <c r="M33" s="237">
        <v>97</v>
      </c>
      <c r="N33" s="237">
        <v>89</v>
      </c>
      <c r="O33" s="237">
        <v>95</v>
      </c>
      <c r="P33" s="237">
        <v>89</v>
      </c>
      <c r="Q33" s="237">
        <v>84</v>
      </c>
      <c r="R33" s="237">
        <v>86</v>
      </c>
      <c r="S33" s="237">
        <v>104</v>
      </c>
      <c r="T33" s="237">
        <v>73</v>
      </c>
      <c r="U33" s="237">
        <v>91</v>
      </c>
      <c r="V33" s="237">
        <v>71</v>
      </c>
      <c r="W33" s="237">
        <v>70</v>
      </c>
      <c r="X33" s="237">
        <v>92</v>
      </c>
      <c r="Y33" s="237">
        <v>70</v>
      </c>
      <c r="Z33" s="237">
        <v>69</v>
      </c>
      <c r="AA33" s="237">
        <v>42</v>
      </c>
      <c r="AB33" s="237">
        <v>60</v>
      </c>
      <c r="AC33" s="237">
        <v>42</v>
      </c>
      <c r="AD33" s="237">
        <v>62</v>
      </c>
      <c r="AE33" s="237">
        <v>50</v>
      </c>
      <c r="AF33" s="237">
        <v>51</v>
      </c>
      <c r="AG33" s="237">
        <v>28</v>
      </c>
      <c r="AH33" s="237">
        <v>41</v>
      </c>
      <c r="AI33" s="237">
        <v>28</v>
      </c>
      <c r="AJ33" s="237">
        <v>46</v>
      </c>
      <c r="AK33" s="237">
        <v>42</v>
      </c>
      <c r="AL33" s="237">
        <v>38</v>
      </c>
      <c r="AM33" s="236">
        <f t="shared" si="3"/>
        <v>0</v>
      </c>
      <c r="AN33" s="236">
        <v>0</v>
      </c>
      <c r="AO33" s="236">
        <v>0</v>
      </c>
    </row>
    <row r="34" spans="1:41" s="49" customFormat="1" ht="12.75">
      <c r="A34" s="57">
        <v>29</v>
      </c>
      <c r="B34" s="57" t="s">
        <v>70</v>
      </c>
      <c r="C34" s="134" t="s">
        <v>71</v>
      </c>
      <c r="D34" s="48">
        <f t="shared" si="0"/>
        <v>1907</v>
      </c>
      <c r="E34" s="48">
        <f t="shared" si="1"/>
        <v>933</v>
      </c>
      <c r="F34" s="48">
        <f t="shared" si="2"/>
        <v>974</v>
      </c>
      <c r="G34" s="137">
        <v>34</v>
      </c>
      <c r="H34" s="137">
        <v>45</v>
      </c>
      <c r="I34" s="137">
        <v>60</v>
      </c>
      <c r="J34" s="137">
        <v>68</v>
      </c>
      <c r="K34" s="137">
        <v>65</v>
      </c>
      <c r="L34" s="137">
        <v>73</v>
      </c>
      <c r="M34" s="137">
        <v>78</v>
      </c>
      <c r="N34" s="137">
        <v>68</v>
      </c>
      <c r="O34" s="137">
        <v>94</v>
      </c>
      <c r="P34" s="137">
        <v>84</v>
      </c>
      <c r="Q34" s="137">
        <v>90</v>
      </c>
      <c r="R34" s="137">
        <v>74</v>
      </c>
      <c r="S34" s="137">
        <v>94</v>
      </c>
      <c r="T34" s="137">
        <v>69</v>
      </c>
      <c r="U34" s="137">
        <v>81</v>
      </c>
      <c r="V34" s="137">
        <v>66</v>
      </c>
      <c r="W34" s="137">
        <v>63</v>
      </c>
      <c r="X34" s="137">
        <v>64</v>
      </c>
      <c r="Y34" s="137">
        <v>55</v>
      </c>
      <c r="Z34" s="137">
        <v>73</v>
      </c>
      <c r="AA34" s="137">
        <v>45</v>
      </c>
      <c r="AB34" s="137">
        <v>38</v>
      </c>
      <c r="AC34" s="137">
        <v>35</v>
      </c>
      <c r="AD34" s="137">
        <v>43</v>
      </c>
      <c r="AE34" s="137">
        <v>33</v>
      </c>
      <c r="AF34" s="137">
        <v>64</v>
      </c>
      <c r="AG34" s="137">
        <v>35</v>
      </c>
      <c r="AH34" s="137">
        <v>43</v>
      </c>
      <c r="AI34" s="137">
        <v>28</v>
      </c>
      <c r="AJ34" s="137">
        <v>42</v>
      </c>
      <c r="AK34" s="137">
        <v>43</v>
      </c>
      <c r="AL34" s="137">
        <v>60</v>
      </c>
      <c r="AM34" s="48">
        <f t="shared" si="3"/>
        <v>0</v>
      </c>
      <c r="AN34" s="48">
        <v>0</v>
      </c>
      <c r="AO34" s="48">
        <v>0</v>
      </c>
    </row>
    <row r="35" spans="1:41" s="238" customFormat="1" ht="12.75">
      <c r="A35" s="259">
        <v>30</v>
      </c>
      <c r="B35" s="259" t="s">
        <v>72</v>
      </c>
      <c r="C35" s="260" t="s">
        <v>73</v>
      </c>
      <c r="D35" s="236">
        <f t="shared" si="0"/>
        <v>987</v>
      </c>
      <c r="E35" s="236">
        <f t="shared" si="1"/>
        <v>472</v>
      </c>
      <c r="F35" s="236">
        <f>SUM(H35,J35,L35,N35,P35,R35,T35,V35,X35,Z35,AB35,AD35,AF35,AH35,AJ35,AL35)</f>
        <v>515</v>
      </c>
      <c r="G35" s="237">
        <v>49</v>
      </c>
      <c r="H35" s="237">
        <v>49</v>
      </c>
      <c r="I35" s="237">
        <v>40</v>
      </c>
      <c r="J35" s="237">
        <v>42</v>
      </c>
      <c r="K35" s="237">
        <v>32</v>
      </c>
      <c r="L35" s="237">
        <v>49</v>
      </c>
      <c r="M35" s="237">
        <v>50</v>
      </c>
      <c r="N35" s="237">
        <v>52</v>
      </c>
      <c r="O35" s="237">
        <v>29</v>
      </c>
      <c r="P35" s="237">
        <v>49</v>
      </c>
      <c r="Q35" s="237">
        <v>45</v>
      </c>
      <c r="R35" s="237">
        <v>44</v>
      </c>
      <c r="S35" s="237">
        <v>51</v>
      </c>
      <c r="T35" s="237">
        <v>44</v>
      </c>
      <c r="U35" s="237">
        <v>42</v>
      </c>
      <c r="V35" s="237">
        <v>34</v>
      </c>
      <c r="W35" s="237">
        <v>18</v>
      </c>
      <c r="X35" s="237">
        <v>20</v>
      </c>
      <c r="Y35" s="237">
        <v>21</v>
      </c>
      <c r="Z35" s="237">
        <v>23</v>
      </c>
      <c r="AA35" s="237">
        <v>18</v>
      </c>
      <c r="AB35" s="237">
        <v>19</v>
      </c>
      <c r="AC35" s="237">
        <v>29</v>
      </c>
      <c r="AD35" s="237">
        <v>19</v>
      </c>
      <c r="AE35" s="237">
        <v>17</v>
      </c>
      <c r="AF35" s="237">
        <v>29</v>
      </c>
      <c r="AG35" s="237">
        <v>18</v>
      </c>
      <c r="AH35" s="237">
        <v>15</v>
      </c>
      <c r="AI35" s="237">
        <v>6</v>
      </c>
      <c r="AJ35" s="237">
        <v>10</v>
      </c>
      <c r="AK35" s="237">
        <v>7</v>
      </c>
      <c r="AL35" s="237">
        <v>17</v>
      </c>
      <c r="AM35" s="236">
        <f t="shared" si="3"/>
        <v>0</v>
      </c>
      <c r="AN35" s="236">
        <v>0</v>
      </c>
      <c r="AO35" s="236">
        <v>0</v>
      </c>
    </row>
    <row r="36" spans="1:41" s="49" customFormat="1">
      <c r="A36" s="200" t="s">
        <v>5</v>
      </c>
      <c r="B36" s="200"/>
      <c r="C36" s="200"/>
      <c r="D36" s="48">
        <f>SUM(G36:AL36)</f>
        <v>51378</v>
      </c>
      <c r="E36" s="48">
        <f>SUM(G36,I36,K36,M36,O36,Q36,S36,U36,W36,Y36,AA36,AC36,AE36,AG36,AI36,AK36)</f>
        <v>24975</v>
      </c>
      <c r="F36" s="48">
        <f>SUM(H36,J36,L36,N36,P36,R36,T36,V36,X36,Z36,AB36,AD36,AF36,AH36,AJ36,AL36)</f>
        <v>26403</v>
      </c>
      <c r="G36" s="50">
        <f t="shared" ref="G36:AL36" si="4">SUM(G6:G35)</f>
        <v>1281</v>
      </c>
      <c r="H36" s="50">
        <f t="shared" si="4"/>
        <v>1341</v>
      </c>
      <c r="I36" s="50">
        <f t="shared" si="4"/>
        <v>1705</v>
      </c>
      <c r="J36" s="50">
        <f t="shared" si="4"/>
        <v>1719</v>
      </c>
      <c r="K36" s="50">
        <f t="shared" si="4"/>
        <v>1868</v>
      </c>
      <c r="L36" s="50">
        <f t="shared" si="4"/>
        <v>1890</v>
      </c>
      <c r="M36" s="50">
        <f t="shared" si="4"/>
        <v>1900</v>
      </c>
      <c r="N36" s="50">
        <f t="shared" si="4"/>
        <v>1812</v>
      </c>
      <c r="O36" s="50">
        <f t="shared" si="4"/>
        <v>2040</v>
      </c>
      <c r="P36" s="50">
        <f t="shared" si="4"/>
        <v>1963</v>
      </c>
      <c r="Q36" s="50">
        <f t="shared" si="4"/>
        <v>2097</v>
      </c>
      <c r="R36" s="50">
        <f t="shared" si="4"/>
        <v>2091</v>
      </c>
      <c r="S36" s="50">
        <f t="shared" si="4"/>
        <v>2296</v>
      </c>
      <c r="T36" s="50">
        <f t="shared" si="4"/>
        <v>2052</v>
      </c>
      <c r="U36" s="50">
        <f t="shared" si="4"/>
        <v>2027</v>
      </c>
      <c r="V36" s="50">
        <f t="shared" si="4"/>
        <v>1862</v>
      </c>
      <c r="W36" s="50">
        <f t="shared" si="4"/>
        <v>1852</v>
      </c>
      <c r="X36" s="50">
        <f t="shared" si="4"/>
        <v>1756</v>
      </c>
      <c r="Y36" s="50">
        <f t="shared" si="4"/>
        <v>1464</v>
      </c>
      <c r="Z36" s="50">
        <f t="shared" si="4"/>
        <v>1576</v>
      </c>
      <c r="AA36" s="50">
        <f t="shared" si="4"/>
        <v>1204</v>
      </c>
      <c r="AB36" s="50">
        <f t="shared" si="4"/>
        <v>1380</v>
      </c>
      <c r="AC36" s="50">
        <f t="shared" si="4"/>
        <v>1123</v>
      </c>
      <c r="AD36" s="50">
        <f t="shared" si="4"/>
        <v>1426</v>
      </c>
      <c r="AE36" s="50">
        <f t="shared" si="4"/>
        <v>1105</v>
      </c>
      <c r="AF36" s="50">
        <f t="shared" si="4"/>
        <v>1497</v>
      </c>
      <c r="AG36" s="50">
        <f t="shared" si="4"/>
        <v>1000</v>
      </c>
      <c r="AH36" s="50">
        <f t="shared" si="4"/>
        <v>1344</v>
      </c>
      <c r="AI36" s="50">
        <f t="shared" si="4"/>
        <v>960</v>
      </c>
      <c r="AJ36" s="50">
        <f t="shared" si="4"/>
        <v>1263</v>
      </c>
      <c r="AK36" s="50">
        <f t="shared" si="4"/>
        <v>1053</v>
      </c>
      <c r="AL36" s="50">
        <f t="shared" si="4"/>
        <v>1431</v>
      </c>
      <c r="AM36" s="48">
        <f t="shared" si="3"/>
        <v>0</v>
      </c>
      <c r="AN36" s="48">
        <v>0</v>
      </c>
      <c r="AO36" s="48">
        <v>0</v>
      </c>
    </row>
    <row r="37" spans="1:41" hidden="1">
      <c r="A37" s="51"/>
      <c r="B37" s="51"/>
      <c r="C37" s="52"/>
      <c r="D37" s="52"/>
      <c r="E37" s="52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1"/>
      <c r="AN37" s="51"/>
      <c r="AO37" s="51"/>
    </row>
    <row r="38" spans="1:41">
      <c r="A38" s="51"/>
      <c r="B38" s="51"/>
      <c r="C38" s="52"/>
      <c r="D38" s="52"/>
      <c r="E38" s="52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1"/>
      <c r="AN38" s="51"/>
      <c r="AO38" s="51"/>
    </row>
    <row r="39" spans="1:41">
      <c r="A39" s="51"/>
      <c r="B39" s="51"/>
      <c r="C39" s="52"/>
      <c r="D39" s="52"/>
      <c r="E39" s="52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1"/>
      <c r="AN39" s="51"/>
      <c r="AO39" s="51"/>
    </row>
    <row r="40" spans="1:41">
      <c r="A40" s="51"/>
      <c r="B40" s="51"/>
      <c r="C40" s="52"/>
      <c r="D40" s="52"/>
      <c r="E40" s="52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1"/>
      <c r="AN40" s="51"/>
      <c r="AO40" s="51"/>
    </row>
    <row r="41" spans="1:41">
      <c r="A41" s="54"/>
      <c r="U41" s="196" t="s">
        <v>74</v>
      </c>
      <c r="V41" s="196"/>
      <c r="W41" s="156"/>
      <c r="X41" s="197" t="s">
        <v>75</v>
      </c>
      <c r="Y41" s="197"/>
      <c r="Z41" s="197"/>
      <c r="AA41" s="197"/>
      <c r="AB41" s="34"/>
      <c r="AC41" s="34"/>
      <c r="AD41" s="197" t="s">
        <v>76</v>
      </c>
      <c r="AE41" s="197"/>
      <c r="AF41" s="197"/>
      <c r="AG41" s="197"/>
      <c r="AH41" s="186" t="s">
        <v>110</v>
      </c>
      <c r="AI41" s="186"/>
      <c r="AJ41" s="186"/>
      <c r="AK41" s="186"/>
      <c r="AL41" s="186"/>
      <c r="AM41" s="186"/>
      <c r="AN41" s="51"/>
      <c r="AO41" s="51"/>
    </row>
    <row r="42" spans="1:41">
      <c r="A42" s="55"/>
      <c r="U42" s="55"/>
      <c r="V42" s="56"/>
      <c r="W42" s="56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186" t="s">
        <v>111</v>
      </c>
      <c r="AI42" s="186"/>
      <c r="AJ42" s="186"/>
      <c r="AK42" s="186"/>
      <c r="AL42" s="186"/>
      <c r="AM42" s="186"/>
      <c r="AN42" s="51"/>
      <c r="AO42" s="51"/>
    </row>
    <row r="43" spans="1:41">
      <c r="A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49"/>
      <c r="AH43" s="186" t="s">
        <v>112</v>
      </c>
      <c r="AI43" s="186"/>
      <c r="AJ43" s="186"/>
      <c r="AK43" s="186"/>
      <c r="AL43" s="186"/>
      <c r="AM43" s="186"/>
      <c r="AN43" s="51"/>
      <c r="AO43" s="51"/>
    </row>
  </sheetData>
  <mergeCells count="35">
    <mergeCell ref="A1:T1"/>
    <mergeCell ref="AI2:AK2"/>
    <mergeCell ref="AM2:AO2"/>
    <mergeCell ref="A3:D3"/>
    <mergeCell ref="O3:R3"/>
    <mergeCell ref="A36:C36"/>
    <mergeCell ref="U4:V4"/>
    <mergeCell ref="W4:X4"/>
    <mergeCell ref="Y4:Z4"/>
    <mergeCell ref="AA4:AB4"/>
    <mergeCell ref="I4:J4"/>
    <mergeCell ref="K4:L4"/>
    <mergeCell ref="M4:N4"/>
    <mergeCell ref="O4:P4"/>
    <mergeCell ref="Q4:R4"/>
    <mergeCell ref="S4:T4"/>
    <mergeCell ref="A4:A5"/>
    <mergeCell ref="B4:B5"/>
    <mergeCell ref="C4:C5"/>
    <mergeCell ref="D4:F4"/>
    <mergeCell ref="G4:H4"/>
    <mergeCell ref="AH43:AM43"/>
    <mergeCell ref="U1:AN1"/>
    <mergeCell ref="U3:X3"/>
    <mergeCell ref="U41:V41"/>
    <mergeCell ref="X41:AA41"/>
    <mergeCell ref="AD41:AG41"/>
    <mergeCell ref="AH42:AM42"/>
    <mergeCell ref="AH41:AM41"/>
    <mergeCell ref="AG4:AH4"/>
    <mergeCell ref="AI4:AJ4"/>
    <mergeCell ref="AK4:AL4"/>
    <mergeCell ref="AM4:AO4"/>
    <mergeCell ref="AC4:AD4"/>
    <mergeCell ref="AE4:AF4"/>
  </mergeCells>
  <pageMargins left="0.65" right="0.41" top="0.39" bottom="0.4" header="0.3" footer="0.21"/>
  <pageSetup paperSize="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U48"/>
  <sheetViews>
    <sheetView topLeftCell="A7" zoomScale="95" zoomScaleNormal="95" workbookViewId="0">
      <selection activeCell="AA13" sqref="AA13"/>
    </sheetView>
  </sheetViews>
  <sheetFormatPr defaultRowHeight="15.75"/>
  <cols>
    <col min="1" max="1" width="3.85546875" style="104" customWidth="1"/>
    <col min="2" max="2" width="6" style="104" customWidth="1"/>
    <col min="3" max="3" width="21.7109375" style="104" bestFit="1" customWidth="1"/>
    <col min="4" max="5" width="7.42578125" style="104" customWidth="1"/>
    <col min="6" max="7" width="5.28515625" style="106" customWidth="1"/>
    <col min="8" max="8" width="4" style="106" customWidth="1"/>
    <col min="9" max="9" width="5" style="106" customWidth="1"/>
    <col min="10" max="10" width="4.42578125" style="106" customWidth="1"/>
    <col min="11" max="11" width="4" style="106" customWidth="1"/>
    <col min="12" max="12" width="5" style="106" customWidth="1"/>
    <col min="13" max="13" width="4.85546875" style="106" customWidth="1"/>
    <col min="14" max="14" width="4.7109375" style="106" customWidth="1"/>
    <col min="15" max="15" width="4.42578125" style="106" customWidth="1"/>
    <col min="16" max="16" width="6.5703125" style="106" customWidth="1"/>
    <col min="17" max="17" width="6.28515625" style="106" customWidth="1"/>
    <col min="18" max="19" width="5.28515625" style="106" customWidth="1"/>
    <col min="20" max="20" width="4.85546875" style="106" customWidth="1"/>
    <col min="21" max="21" width="5" style="106" customWidth="1"/>
    <col min="22" max="25" width="5.85546875" style="106" customWidth="1"/>
    <col min="26" max="31" width="8.42578125" style="104" customWidth="1"/>
    <col min="32" max="32" width="9.140625" style="104"/>
    <col min="33" max="34" width="0" style="104" hidden="1" customWidth="1"/>
    <col min="35" max="16384" width="9.140625" style="104"/>
  </cols>
  <sheetData>
    <row r="1" spans="1:47" ht="17.25" customHeight="1">
      <c r="A1" s="216" t="s">
        <v>199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95"/>
      <c r="Z1" s="96"/>
      <c r="AA1" s="96"/>
      <c r="AB1" s="96"/>
      <c r="AC1" s="96"/>
      <c r="AD1" s="96"/>
      <c r="AE1" s="96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5.75" customHeight="1">
      <c r="A2" s="97" t="s">
        <v>164</v>
      </c>
      <c r="B2" s="97"/>
      <c r="C2" s="97"/>
      <c r="D2" s="98"/>
      <c r="E2" s="98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9"/>
      <c r="W2" s="99"/>
      <c r="X2" s="100"/>
      <c r="Y2" s="101"/>
      <c r="Z2" s="102"/>
      <c r="AA2" s="102"/>
      <c r="AB2" s="102"/>
      <c r="AC2" s="102"/>
      <c r="AD2" s="102"/>
      <c r="AE2" s="102"/>
      <c r="AF2" s="105"/>
      <c r="AG2" s="105"/>
      <c r="AH2" s="105"/>
      <c r="AI2" s="105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15" customHeight="1">
      <c r="A3" s="215" t="s">
        <v>84</v>
      </c>
      <c r="B3" s="215" t="s">
        <v>85</v>
      </c>
      <c r="C3" s="215" t="s">
        <v>86</v>
      </c>
      <c r="D3" s="213" t="s">
        <v>193</v>
      </c>
      <c r="E3" s="213"/>
      <c r="F3" s="215" t="s">
        <v>113</v>
      </c>
      <c r="G3" s="215"/>
      <c r="H3" s="215"/>
      <c r="I3" s="215"/>
      <c r="J3" s="215"/>
      <c r="K3" s="215"/>
      <c r="L3" s="215" t="s">
        <v>114</v>
      </c>
      <c r="M3" s="215"/>
      <c r="N3" s="215"/>
      <c r="O3" s="215"/>
      <c r="P3" s="215"/>
      <c r="Q3" s="215"/>
      <c r="R3" s="213" t="s">
        <v>115</v>
      </c>
      <c r="S3" s="213"/>
      <c r="T3" s="213" t="s">
        <v>116</v>
      </c>
      <c r="U3" s="213" t="s">
        <v>117</v>
      </c>
      <c r="V3" s="215" t="s">
        <v>118</v>
      </c>
      <c r="W3" s="215"/>
      <c r="X3" s="215"/>
      <c r="Y3" s="215"/>
      <c r="Z3" s="213" t="s">
        <v>194</v>
      </c>
      <c r="AA3" s="213"/>
      <c r="AB3" s="142"/>
      <c r="AC3" s="142"/>
      <c r="AD3" s="142"/>
      <c r="AE3" s="142"/>
    </row>
    <row r="4" spans="1:47" ht="13.5" customHeight="1">
      <c r="A4" s="215"/>
      <c r="B4" s="215"/>
      <c r="C4" s="215"/>
      <c r="D4" s="213"/>
      <c r="E4" s="213"/>
      <c r="F4" s="213" t="s">
        <v>119</v>
      </c>
      <c r="G4" s="213"/>
      <c r="H4" s="215" t="s">
        <v>120</v>
      </c>
      <c r="I4" s="215"/>
      <c r="J4" s="215"/>
      <c r="K4" s="215"/>
      <c r="L4" s="213" t="s">
        <v>119</v>
      </c>
      <c r="M4" s="213"/>
      <c r="N4" s="215" t="s">
        <v>120</v>
      </c>
      <c r="O4" s="215"/>
      <c r="P4" s="215"/>
      <c r="Q4" s="215"/>
      <c r="R4" s="213" t="s">
        <v>121</v>
      </c>
      <c r="S4" s="213"/>
      <c r="T4" s="213"/>
      <c r="U4" s="213"/>
      <c r="V4" s="215" t="s">
        <v>122</v>
      </c>
      <c r="W4" s="215"/>
      <c r="X4" s="215" t="s">
        <v>123</v>
      </c>
      <c r="Y4" s="215"/>
      <c r="Z4" s="213"/>
      <c r="AA4" s="213"/>
      <c r="AB4" s="142"/>
      <c r="AC4" s="142"/>
      <c r="AD4" s="142"/>
      <c r="AE4" s="142"/>
    </row>
    <row r="5" spans="1:47" ht="33.75" customHeight="1">
      <c r="A5" s="215"/>
      <c r="B5" s="215"/>
      <c r="C5" s="215"/>
      <c r="D5" s="213"/>
      <c r="E5" s="213"/>
      <c r="F5" s="213"/>
      <c r="G5" s="213"/>
      <c r="H5" s="213" t="s">
        <v>124</v>
      </c>
      <c r="I5" s="213"/>
      <c r="J5" s="213" t="s">
        <v>125</v>
      </c>
      <c r="K5" s="213"/>
      <c r="L5" s="213"/>
      <c r="M5" s="213"/>
      <c r="N5" s="213" t="s">
        <v>124</v>
      </c>
      <c r="O5" s="213"/>
      <c r="P5" s="213" t="s">
        <v>125</v>
      </c>
      <c r="Q5" s="213"/>
      <c r="R5" s="213"/>
      <c r="S5" s="213"/>
      <c r="T5" s="213"/>
      <c r="U5" s="213"/>
      <c r="V5" s="215"/>
      <c r="W5" s="215"/>
      <c r="X5" s="215"/>
      <c r="Y5" s="215"/>
      <c r="Z5" s="213"/>
      <c r="AA5" s="213"/>
      <c r="AB5" s="142"/>
      <c r="AC5" s="142"/>
      <c r="AD5" s="142"/>
      <c r="AE5" s="142"/>
    </row>
    <row r="6" spans="1:47" ht="24" customHeight="1">
      <c r="A6" s="215"/>
      <c r="B6" s="215"/>
      <c r="C6" s="215"/>
      <c r="D6" s="158" t="s">
        <v>10</v>
      </c>
      <c r="E6" s="158" t="s">
        <v>13</v>
      </c>
      <c r="F6" s="158" t="s">
        <v>10</v>
      </c>
      <c r="G6" s="158" t="s">
        <v>13</v>
      </c>
      <c r="H6" s="158" t="s">
        <v>10</v>
      </c>
      <c r="I6" s="158" t="s">
        <v>13</v>
      </c>
      <c r="J6" s="158" t="s">
        <v>10</v>
      </c>
      <c r="K6" s="158" t="s">
        <v>13</v>
      </c>
      <c r="L6" s="158" t="s">
        <v>10</v>
      </c>
      <c r="M6" s="158" t="s">
        <v>13</v>
      </c>
      <c r="N6" s="158" t="s">
        <v>10</v>
      </c>
      <c r="O6" s="158" t="s">
        <v>13</v>
      </c>
      <c r="P6" s="158" t="s">
        <v>10</v>
      </c>
      <c r="Q6" s="158" t="s">
        <v>13</v>
      </c>
      <c r="R6" s="158" t="s">
        <v>10</v>
      </c>
      <c r="S6" s="158" t="s">
        <v>13</v>
      </c>
      <c r="T6" s="213"/>
      <c r="U6" s="213"/>
      <c r="V6" s="113" t="s">
        <v>10</v>
      </c>
      <c r="W6" s="113" t="s">
        <v>13</v>
      </c>
      <c r="X6" s="113" t="s">
        <v>10</v>
      </c>
      <c r="Y6" s="113" t="s">
        <v>13</v>
      </c>
      <c r="Z6" s="113" t="s">
        <v>126</v>
      </c>
      <c r="AA6" s="113" t="s">
        <v>13</v>
      </c>
      <c r="AB6" s="143"/>
      <c r="AC6" s="143"/>
      <c r="AD6" s="143"/>
      <c r="AE6" s="143"/>
      <c r="AF6" s="104" t="s">
        <v>5</v>
      </c>
    </row>
    <row r="7" spans="1:47" ht="12.75" customHeight="1">
      <c r="A7" s="157" t="s">
        <v>127</v>
      </c>
      <c r="B7" s="157" t="s">
        <v>128</v>
      </c>
      <c r="C7" s="157" t="s">
        <v>129</v>
      </c>
      <c r="D7" s="157" t="s">
        <v>130</v>
      </c>
      <c r="E7" s="157" t="s">
        <v>131</v>
      </c>
      <c r="F7" s="157" t="s">
        <v>132</v>
      </c>
      <c r="G7" s="157" t="s">
        <v>133</v>
      </c>
      <c r="H7" s="157" t="s">
        <v>134</v>
      </c>
      <c r="I7" s="157" t="s">
        <v>135</v>
      </c>
      <c r="J7" s="157" t="s">
        <v>136</v>
      </c>
      <c r="K7" s="157" t="s">
        <v>137</v>
      </c>
      <c r="L7" s="157" t="s">
        <v>138</v>
      </c>
      <c r="M7" s="157" t="s">
        <v>139</v>
      </c>
      <c r="N7" s="157" t="s">
        <v>140</v>
      </c>
      <c r="O7" s="157" t="s">
        <v>141</v>
      </c>
      <c r="P7" s="157" t="s">
        <v>142</v>
      </c>
      <c r="Q7" s="157" t="s">
        <v>143</v>
      </c>
      <c r="R7" s="157" t="s">
        <v>144</v>
      </c>
      <c r="S7" s="157" t="s">
        <v>145</v>
      </c>
      <c r="T7" s="158" t="s">
        <v>146</v>
      </c>
      <c r="U7" s="158" t="s">
        <v>147</v>
      </c>
      <c r="V7" s="113" t="s">
        <v>148</v>
      </c>
      <c r="W7" s="113" t="s">
        <v>149</v>
      </c>
      <c r="X7" s="113" t="s">
        <v>150</v>
      </c>
      <c r="Y7" s="113" t="s">
        <v>151</v>
      </c>
      <c r="Z7" s="113" t="s">
        <v>152</v>
      </c>
      <c r="AA7" s="113" t="s">
        <v>153</v>
      </c>
      <c r="AB7" s="143"/>
      <c r="AC7" s="143"/>
      <c r="AD7" s="143"/>
      <c r="AE7" s="143"/>
      <c r="AF7" s="104" t="s">
        <v>10</v>
      </c>
      <c r="AG7" s="104" t="s">
        <v>11</v>
      </c>
      <c r="AH7" s="104" t="s">
        <v>12</v>
      </c>
      <c r="AI7" s="104" t="s">
        <v>13</v>
      </c>
    </row>
    <row r="8" spans="1:47" s="244" customFormat="1" ht="13.5">
      <c r="A8" s="239">
        <v>1</v>
      </c>
      <c r="B8" s="239" t="s">
        <v>14</v>
      </c>
      <c r="C8" s="240" t="s">
        <v>15</v>
      </c>
      <c r="D8" s="241">
        <v>432</v>
      </c>
      <c r="E8" s="241">
        <v>1350</v>
      </c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2">
        <f t="shared" ref="Z8:Z37" si="0">D8+(F8+H8+J8)-(L8+N8+P8)+(R8+V8)-X8</f>
        <v>432</v>
      </c>
      <c r="AA8" s="242">
        <f t="shared" ref="AA8:AA37" si="1">E8+(G8+I8+K8)-(M8+O8+Q8)+(S8+T8)-U8+(W8-Y8)</f>
        <v>1350</v>
      </c>
      <c r="AB8" s="243"/>
      <c r="AC8" s="243"/>
      <c r="AD8" s="243"/>
      <c r="AE8" s="243"/>
      <c r="AF8" s="244">
        <v>429</v>
      </c>
      <c r="AG8" s="244">
        <v>639</v>
      </c>
      <c r="AH8" s="244">
        <v>705</v>
      </c>
      <c r="AI8" s="244">
        <v>1344</v>
      </c>
    </row>
    <row r="9" spans="1:47" s="244" customFormat="1" ht="13.5">
      <c r="A9" s="239">
        <v>2</v>
      </c>
      <c r="B9" s="239" t="s">
        <v>16</v>
      </c>
      <c r="C9" s="240" t="s">
        <v>17</v>
      </c>
      <c r="D9" s="241">
        <v>603</v>
      </c>
      <c r="E9" s="241">
        <v>1809</v>
      </c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>
        <f t="shared" si="0"/>
        <v>603</v>
      </c>
      <c r="AA9" s="242">
        <f t="shared" si="1"/>
        <v>1809</v>
      </c>
      <c r="AB9" s="243"/>
      <c r="AC9" s="243"/>
      <c r="AD9" s="243"/>
      <c r="AE9" s="243"/>
      <c r="AF9" s="244">
        <v>604</v>
      </c>
      <c r="AG9" s="244">
        <v>877</v>
      </c>
      <c r="AH9" s="244">
        <v>936</v>
      </c>
      <c r="AI9" s="244">
        <v>1813</v>
      </c>
    </row>
    <row r="10" spans="1:47" s="244" customFormat="1" ht="13.5">
      <c r="A10" s="239">
        <v>3</v>
      </c>
      <c r="B10" s="239" t="s">
        <v>18</v>
      </c>
      <c r="C10" s="240" t="s">
        <v>19</v>
      </c>
      <c r="D10" s="241">
        <v>657</v>
      </c>
      <c r="E10" s="241">
        <v>2007</v>
      </c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2">
        <f t="shared" si="0"/>
        <v>657</v>
      </c>
      <c r="AA10" s="242">
        <f t="shared" si="1"/>
        <v>2007</v>
      </c>
      <c r="AB10" s="243"/>
      <c r="AC10" s="243"/>
      <c r="AD10" s="243"/>
      <c r="AE10" s="243"/>
      <c r="AF10" s="244">
        <v>654</v>
      </c>
      <c r="AG10" s="244">
        <v>980</v>
      </c>
      <c r="AH10" s="244">
        <v>1022</v>
      </c>
      <c r="AI10" s="244">
        <v>2002</v>
      </c>
    </row>
    <row r="11" spans="1:47" s="244" customFormat="1" ht="13.5">
      <c r="A11" s="239">
        <v>4</v>
      </c>
      <c r="B11" s="239" t="s">
        <v>20</v>
      </c>
      <c r="C11" s="240" t="s">
        <v>21</v>
      </c>
      <c r="D11" s="241">
        <v>808</v>
      </c>
      <c r="E11" s="241">
        <v>2343</v>
      </c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>
        <v>3</v>
      </c>
      <c r="T11" s="241">
        <v>3</v>
      </c>
      <c r="U11" s="241">
        <v>4</v>
      </c>
      <c r="V11" s="241"/>
      <c r="W11" s="241"/>
      <c r="X11" s="241"/>
      <c r="Y11" s="241"/>
      <c r="Z11" s="242">
        <f t="shared" si="0"/>
        <v>808</v>
      </c>
      <c r="AA11" s="242">
        <f t="shared" si="1"/>
        <v>2345</v>
      </c>
      <c r="AB11" s="243"/>
      <c r="AC11" s="243"/>
      <c r="AD11" s="243"/>
      <c r="AE11" s="243"/>
      <c r="AF11" s="244">
        <v>808</v>
      </c>
      <c r="AG11" s="244">
        <v>1130</v>
      </c>
      <c r="AH11" s="244">
        <v>1215</v>
      </c>
      <c r="AI11" s="244">
        <v>2345</v>
      </c>
    </row>
    <row r="12" spans="1:47" s="244" customFormat="1" ht="14.25" customHeight="1">
      <c r="A12" s="239">
        <v>5</v>
      </c>
      <c r="B12" s="239" t="s">
        <v>22</v>
      </c>
      <c r="C12" s="240" t="s">
        <v>154</v>
      </c>
      <c r="D12" s="241">
        <v>712</v>
      </c>
      <c r="E12" s="241">
        <v>2168</v>
      </c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>
        <v>4</v>
      </c>
      <c r="V12" s="241"/>
      <c r="W12" s="241"/>
      <c r="X12" s="241"/>
      <c r="Y12" s="241"/>
      <c r="Z12" s="242">
        <f t="shared" si="0"/>
        <v>712</v>
      </c>
      <c r="AA12" s="242">
        <f t="shared" si="1"/>
        <v>2164</v>
      </c>
      <c r="AB12" s="243"/>
      <c r="AC12" s="243"/>
      <c r="AD12" s="243"/>
      <c r="AE12" s="243"/>
      <c r="AF12" s="244">
        <v>710</v>
      </c>
      <c r="AG12" s="244">
        <v>1009</v>
      </c>
      <c r="AH12" s="244">
        <v>1158</v>
      </c>
      <c r="AI12" s="244">
        <v>2167</v>
      </c>
    </row>
    <row r="13" spans="1:47" s="273" customFormat="1" ht="13.5">
      <c r="A13" s="268">
        <v>6</v>
      </c>
      <c r="B13" s="268" t="s">
        <v>24</v>
      </c>
      <c r="C13" s="269" t="s">
        <v>25</v>
      </c>
      <c r="D13" s="270">
        <v>855</v>
      </c>
      <c r="E13" s="270">
        <v>2644</v>
      </c>
      <c r="F13" s="270">
        <v>7</v>
      </c>
      <c r="G13" s="270">
        <v>14</v>
      </c>
      <c r="H13" s="270"/>
      <c r="I13" s="270"/>
      <c r="J13" s="270"/>
      <c r="K13" s="270"/>
      <c r="L13" s="270">
        <v>2</v>
      </c>
      <c r="M13" s="270">
        <v>7</v>
      </c>
      <c r="N13" s="270"/>
      <c r="O13" s="270"/>
      <c r="P13" s="270"/>
      <c r="Q13" s="270"/>
      <c r="R13" s="270"/>
      <c r="S13" s="270"/>
      <c r="T13" s="270">
        <v>4</v>
      </c>
      <c r="U13" s="270">
        <v>9</v>
      </c>
      <c r="V13" s="270"/>
      <c r="W13" s="270"/>
      <c r="X13" s="270"/>
      <c r="Y13" s="270"/>
      <c r="Z13" s="271">
        <f t="shared" si="0"/>
        <v>860</v>
      </c>
      <c r="AA13" s="271">
        <f t="shared" si="1"/>
        <v>2646</v>
      </c>
      <c r="AB13" s="272"/>
      <c r="AC13" s="272"/>
      <c r="AD13" s="272"/>
      <c r="AE13" s="272"/>
      <c r="AF13" s="273">
        <v>857</v>
      </c>
      <c r="AG13" s="273">
        <v>1269</v>
      </c>
      <c r="AH13" s="273">
        <v>1387</v>
      </c>
      <c r="AI13" s="273">
        <v>2656</v>
      </c>
    </row>
    <row r="14" spans="1:47" s="244" customFormat="1" ht="12.75" customHeight="1">
      <c r="A14" s="239">
        <v>7</v>
      </c>
      <c r="B14" s="239" t="s">
        <v>26</v>
      </c>
      <c r="C14" s="240" t="s">
        <v>27</v>
      </c>
      <c r="D14" s="241">
        <v>562</v>
      </c>
      <c r="E14" s="241">
        <v>1604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2">
        <f t="shared" si="0"/>
        <v>562</v>
      </c>
      <c r="AA14" s="242">
        <f t="shared" si="1"/>
        <v>1604</v>
      </c>
      <c r="AB14" s="243"/>
      <c r="AC14" s="243"/>
      <c r="AD14" s="243"/>
      <c r="AE14" s="243"/>
      <c r="AF14" s="244">
        <v>562</v>
      </c>
      <c r="AG14" s="244">
        <v>812</v>
      </c>
      <c r="AH14" s="244">
        <v>794</v>
      </c>
      <c r="AI14" s="244">
        <v>1606</v>
      </c>
    </row>
    <row r="15" spans="1:47" s="111" customFormat="1" ht="13.5">
      <c r="A15" s="121">
        <v>8</v>
      </c>
      <c r="B15" s="121" t="s">
        <v>28</v>
      </c>
      <c r="C15" s="122" t="s">
        <v>155</v>
      </c>
      <c r="D15" s="123">
        <v>324</v>
      </c>
      <c r="E15" s="123">
        <v>909</v>
      </c>
      <c r="F15" s="123">
        <v>1</v>
      </c>
      <c r="G15" s="123">
        <v>2</v>
      </c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>
        <v>1</v>
      </c>
      <c r="U15" s="123">
        <v>2</v>
      </c>
      <c r="V15" s="123"/>
      <c r="W15" s="123"/>
      <c r="X15" s="123"/>
      <c r="Y15" s="123"/>
      <c r="Z15" s="124">
        <f t="shared" si="0"/>
        <v>325</v>
      </c>
      <c r="AA15" s="124">
        <f t="shared" si="1"/>
        <v>910</v>
      </c>
      <c r="AB15" s="144"/>
      <c r="AC15" s="144"/>
      <c r="AD15" s="144"/>
      <c r="AE15" s="144"/>
      <c r="AF15" s="111">
        <v>324</v>
      </c>
      <c r="AG15" s="111">
        <v>441</v>
      </c>
      <c r="AH15" s="111">
        <v>468</v>
      </c>
      <c r="AI15" s="111">
        <v>909</v>
      </c>
    </row>
    <row r="16" spans="1:47" s="244" customFormat="1" ht="13.5">
      <c r="A16" s="239">
        <v>9</v>
      </c>
      <c r="B16" s="239" t="s">
        <v>30</v>
      </c>
      <c r="C16" s="240" t="s">
        <v>31</v>
      </c>
      <c r="D16" s="241">
        <v>719</v>
      </c>
      <c r="E16" s="241">
        <v>2129</v>
      </c>
      <c r="F16" s="241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42">
        <f t="shared" si="0"/>
        <v>719</v>
      </c>
      <c r="AA16" s="242">
        <f t="shared" si="1"/>
        <v>2129</v>
      </c>
      <c r="AB16" s="243"/>
      <c r="AC16" s="243"/>
      <c r="AD16" s="243"/>
      <c r="AE16" s="243"/>
      <c r="AF16" s="244">
        <v>720</v>
      </c>
      <c r="AG16" s="244">
        <v>1035</v>
      </c>
      <c r="AH16" s="244">
        <v>1100</v>
      </c>
      <c r="AI16" s="244">
        <v>2135</v>
      </c>
    </row>
    <row r="17" spans="1:35" s="54" customFormat="1" ht="13.5">
      <c r="A17" s="117">
        <v>10</v>
      </c>
      <c r="B17" s="117" t="s">
        <v>32</v>
      </c>
      <c r="C17" s="118" t="s">
        <v>33</v>
      </c>
      <c r="D17" s="119">
        <v>442</v>
      </c>
      <c r="E17" s="119">
        <v>1214</v>
      </c>
      <c r="F17" s="119"/>
      <c r="G17" s="119"/>
      <c r="H17" s="119"/>
      <c r="I17" s="119"/>
      <c r="J17" s="119"/>
      <c r="K17" s="119"/>
      <c r="L17" s="119">
        <v>2</v>
      </c>
      <c r="M17" s="119"/>
      <c r="N17" s="119"/>
      <c r="O17" s="119"/>
      <c r="P17" s="119"/>
      <c r="Q17" s="119"/>
      <c r="R17" s="119"/>
      <c r="S17" s="119"/>
      <c r="T17" s="119">
        <v>1</v>
      </c>
      <c r="U17" s="119">
        <v>3</v>
      </c>
      <c r="V17" s="119"/>
      <c r="W17" s="119"/>
      <c r="X17" s="119"/>
      <c r="Y17" s="119"/>
      <c r="Z17" s="120">
        <f t="shared" si="0"/>
        <v>440</v>
      </c>
      <c r="AA17" s="120">
        <f t="shared" si="1"/>
        <v>1212</v>
      </c>
      <c r="AB17" s="145"/>
      <c r="AC17" s="145"/>
      <c r="AD17" s="145"/>
      <c r="AE17" s="145"/>
      <c r="AF17" s="54">
        <v>442</v>
      </c>
      <c r="AG17" s="54">
        <v>598</v>
      </c>
      <c r="AH17" s="111">
        <v>616</v>
      </c>
      <c r="AI17" s="111">
        <v>1214</v>
      </c>
    </row>
    <row r="18" spans="1:35" s="111" customFormat="1" ht="13.5">
      <c r="A18" s="121">
        <v>11</v>
      </c>
      <c r="B18" s="121" t="s">
        <v>34</v>
      </c>
      <c r="C18" s="122" t="s">
        <v>35</v>
      </c>
      <c r="D18" s="123">
        <v>726</v>
      </c>
      <c r="E18" s="123">
        <v>2176</v>
      </c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4">
        <f t="shared" si="0"/>
        <v>726</v>
      </c>
      <c r="AA18" s="124">
        <f t="shared" si="1"/>
        <v>2176</v>
      </c>
      <c r="AB18" s="144"/>
      <c r="AC18" s="144"/>
      <c r="AD18" s="144"/>
      <c r="AE18" s="144"/>
      <c r="AF18" s="111">
        <v>726</v>
      </c>
      <c r="AG18" s="111">
        <v>1127</v>
      </c>
      <c r="AH18" s="111">
        <v>1049</v>
      </c>
      <c r="AI18" s="111">
        <v>2176</v>
      </c>
    </row>
    <row r="19" spans="1:35" s="111" customFormat="1" ht="13.5">
      <c r="A19" s="121">
        <v>12</v>
      </c>
      <c r="B19" s="121" t="s">
        <v>36</v>
      </c>
      <c r="C19" s="122" t="s">
        <v>37</v>
      </c>
      <c r="D19" s="123">
        <v>560</v>
      </c>
      <c r="E19" s="123">
        <v>1636</v>
      </c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>
        <v>2</v>
      </c>
      <c r="U19" s="123"/>
      <c r="V19" s="123"/>
      <c r="W19" s="123"/>
      <c r="X19" s="123"/>
      <c r="Y19" s="123"/>
      <c r="Z19" s="124">
        <f t="shared" si="0"/>
        <v>560</v>
      </c>
      <c r="AA19" s="124">
        <f t="shared" si="1"/>
        <v>1638</v>
      </c>
      <c r="AB19" s="144"/>
      <c r="AC19" s="144"/>
      <c r="AD19" s="144"/>
      <c r="AE19" s="144"/>
      <c r="AF19" s="111">
        <v>560</v>
      </c>
      <c r="AG19" s="111">
        <v>787</v>
      </c>
      <c r="AH19" s="111">
        <v>849</v>
      </c>
      <c r="AI19" s="111">
        <v>1636</v>
      </c>
    </row>
    <row r="20" spans="1:35" s="111" customFormat="1" ht="13.5">
      <c r="A20" s="121">
        <v>13</v>
      </c>
      <c r="B20" s="121" t="s">
        <v>38</v>
      </c>
      <c r="C20" s="122" t="s">
        <v>39</v>
      </c>
      <c r="D20" s="123">
        <v>576</v>
      </c>
      <c r="E20" s="123">
        <v>1745</v>
      </c>
      <c r="F20" s="123">
        <v>2</v>
      </c>
      <c r="G20" s="123">
        <v>4</v>
      </c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>
        <v>1</v>
      </c>
      <c r="T20" s="123">
        <v>2</v>
      </c>
      <c r="U20" s="123">
        <v>3</v>
      </c>
      <c r="V20" s="123"/>
      <c r="W20" s="123"/>
      <c r="X20" s="123"/>
      <c r="Y20" s="123"/>
      <c r="Z20" s="124">
        <f t="shared" si="0"/>
        <v>578</v>
      </c>
      <c r="AA20" s="124">
        <f t="shared" si="1"/>
        <v>1749</v>
      </c>
      <c r="AB20" s="144"/>
      <c r="AC20" s="144"/>
      <c r="AD20" s="144"/>
      <c r="AE20" s="144"/>
      <c r="AF20" s="111">
        <v>576</v>
      </c>
      <c r="AG20" s="111">
        <v>876</v>
      </c>
      <c r="AH20" s="111">
        <v>869</v>
      </c>
      <c r="AI20" s="111">
        <v>1745</v>
      </c>
    </row>
    <row r="21" spans="1:35" s="111" customFormat="1" ht="13.5">
      <c r="A21" s="121">
        <v>14</v>
      </c>
      <c r="B21" s="121" t="s">
        <v>40</v>
      </c>
      <c r="C21" s="122" t="s">
        <v>41</v>
      </c>
      <c r="D21" s="123">
        <v>406</v>
      </c>
      <c r="E21" s="123">
        <v>1127</v>
      </c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>
        <v>1</v>
      </c>
      <c r="V21" s="123"/>
      <c r="W21" s="123"/>
      <c r="X21" s="123"/>
      <c r="Y21" s="123"/>
      <c r="Z21" s="124">
        <f t="shared" si="0"/>
        <v>406</v>
      </c>
      <c r="AA21" s="124">
        <f t="shared" si="1"/>
        <v>1126</v>
      </c>
      <c r="AB21" s="144"/>
      <c r="AC21" s="144"/>
      <c r="AD21" s="144"/>
      <c r="AE21" s="144"/>
      <c r="AF21" s="111">
        <v>406</v>
      </c>
      <c r="AG21" s="111">
        <v>524</v>
      </c>
      <c r="AH21" s="111">
        <v>603</v>
      </c>
      <c r="AI21" s="111">
        <v>1127</v>
      </c>
    </row>
    <row r="22" spans="1:35" s="54" customFormat="1" ht="13.5">
      <c r="A22" s="117">
        <v>15</v>
      </c>
      <c r="B22" s="117" t="s">
        <v>42</v>
      </c>
      <c r="C22" s="118" t="s">
        <v>43</v>
      </c>
      <c r="D22" s="119">
        <v>802</v>
      </c>
      <c r="E22" s="119">
        <v>2382</v>
      </c>
      <c r="F22" s="119"/>
      <c r="G22" s="119"/>
      <c r="H22" s="119"/>
      <c r="I22" s="119"/>
      <c r="J22" s="119"/>
      <c r="K22" s="119"/>
      <c r="L22" s="119"/>
      <c r="M22" s="119"/>
      <c r="N22" s="119">
        <v>1</v>
      </c>
      <c r="O22" s="119">
        <v>2</v>
      </c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20">
        <f t="shared" si="0"/>
        <v>801</v>
      </c>
      <c r="AA22" s="120">
        <f t="shared" si="1"/>
        <v>2380</v>
      </c>
      <c r="AB22" s="145"/>
      <c r="AC22" s="145"/>
      <c r="AD22" s="145"/>
      <c r="AE22" s="145"/>
      <c r="AF22" s="54">
        <v>802</v>
      </c>
      <c r="AG22" s="54">
        <v>1180</v>
      </c>
      <c r="AH22" s="54">
        <v>1202</v>
      </c>
      <c r="AI22" s="54">
        <v>2382</v>
      </c>
    </row>
    <row r="23" spans="1:35" s="244" customFormat="1" ht="13.5">
      <c r="A23" s="239">
        <v>16</v>
      </c>
      <c r="B23" s="239" t="s">
        <v>44</v>
      </c>
      <c r="C23" s="240" t="s">
        <v>45</v>
      </c>
      <c r="D23" s="241">
        <v>437</v>
      </c>
      <c r="E23" s="241">
        <v>1180</v>
      </c>
      <c r="F23" s="241">
        <v>4</v>
      </c>
      <c r="G23" s="241">
        <v>10</v>
      </c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2">
        <f t="shared" si="0"/>
        <v>441</v>
      </c>
      <c r="AA23" s="242">
        <f t="shared" si="1"/>
        <v>1190</v>
      </c>
      <c r="AB23" s="243"/>
      <c r="AC23" s="243"/>
      <c r="AD23" s="243"/>
      <c r="AE23" s="243"/>
      <c r="AF23" s="244">
        <v>435</v>
      </c>
      <c r="AG23" s="244">
        <v>550</v>
      </c>
      <c r="AH23" s="244">
        <v>628</v>
      </c>
      <c r="AI23" s="244">
        <v>1178</v>
      </c>
    </row>
    <row r="24" spans="1:35" s="273" customFormat="1" ht="13.5">
      <c r="A24" s="268">
        <v>17</v>
      </c>
      <c r="B24" s="268" t="s">
        <v>46</v>
      </c>
      <c r="C24" s="269" t="s">
        <v>47</v>
      </c>
      <c r="D24" s="270">
        <v>602</v>
      </c>
      <c r="E24" s="270">
        <v>1673</v>
      </c>
      <c r="F24" s="270"/>
      <c r="G24" s="270"/>
      <c r="H24" s="270"/>
      <c r="I24" s="270"/>
      <c r="J24" s="270"/>
      <c r="K24" s="270"/>
      <c r="L24" s="270">
        <v>1</v>
      </c>
      <c r="M24" s="270"/>
      <c r="N24" s="270"/>
      <c r="O24" s="270"/>
      <c r="P24" s="270"/>
      <c r="Q24" s="270"/>
      <c r="R24" s="270"/>
      <c r="S24" s="270"/>
      <c r="T24" s="270">
        <v>1</v>
      </c>
      <c r="U24" s="270">
        <v>3</v>
      </c>
      <c r="V24" s="270"/>
      <c r="W24" s="270"/>
      <c r="X24" s="270"/>
      <c r="Y24" s="270"/>
      <c r="Z24" s="271">
        <f t="shared" si="0"/>
        <v>601</v>
      </c>
      <c r="AA24" s="271">
        <f t="shared" si="1"/>
        <v>1671</v>
      </c>
      <c r="AB24" s="272"/>
      <c r="AC24" s="272"/>
      <c r="AD24" s="272"/>
      <c r="AE24" s="272"/>
      <c r="AF24" s="273">
        <v>603</v>
      </c>
      <c r="AG24" s="273">
        <v>798</v>
      </c>
      <c r="AH24" s="244">
        <v>874</v>
      </c>
      <c r="AI24" s="244">
        <v>1672</v>
      </c>
    </row>
    <row r="25" spans="1:35" s="244" customFormat="1" ht="13.5">
      <c r="A25" s="239">
        <v>18</v>
      </c>
      <c r="B25" s="239" t="s">
        <v>48</v>
      </c>
      <c r="C25" s="240" t="s">
        <v>49</v>
      </c>
      <c r="D25" s="241">
        <v>490</v>
      </c>
      <c r="E25" s="241">
        <v>1464</v>
      </c>
      <c r="F25" s="241">
        <v>1</v>
      </c>
      <c r="G25" s="241">
        <v>2</v>
      </c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2">
        <f t="shared" si="0"/>
        <v>491</v>
      </c>
      <c r="AA25" s="242">
        <f t="shared" si="1"/>
        <v>1466</v>
      </c>
      <c r="AB25" s="243"/>
      <c r="AC25" s="243"/>
      <c r="AD25" s="243"/>
      <c r="AE25" s="243"/>
      <c r="AF25" s="244">
        <v>490</v>
      </c>
      <c r="AG25" s="244">
        <v>722</v>
      </c>
      <c r="AH25" s="244">
        <v>742</v>
      </c>
      <c r="AI25" s="244">
        <v>1464</v>
      </c>
    </row>
    <row r="26" spans="1:35" s="54" customFormat="1" ht="13.5">
      <c r="A26" s="117">
        <v>19</v>
      </c>
      <c r="B26" s="117" t="s">
        <v>50</v>
      </c>
      <c r="C26" s="118" t="s">
        <v>156</v>
      </c>
      <c r="D26" s="119">
        <v>508</v>
      </c>
      <c r="E26" s="119">
        <v>1455</v>
      </c>
      <c r="F26" s="119"/>
      <c r="G26" s="119"/>
      <c r="H26" s="119"/>
      <c r="I26" s="119"/>
      <c r="J26" s="119"/>
      <c r="K26" s="119"/>
      <c r="L26" s="119">
        <v>1</v>
      </c>
      <c r="M26" s="119"/>
      <c r="N26" s="119"/>
      <c r="O26" s="119"/>
      <c r="P26" s="119"/>
      <c r="Q26" s="119"/>
      <c r="R26" s="119"/>
      <c r="S26" s="119"/>
      <c r="T26" s="119"/>
      <c r="U26" s="119">
        <v>1</v>
      </c>
      <c r="V26" s="119"/>
      <c r="W26" s="119"/>
      <c r="X26" s="119"/>
      <c r="Y26" s="119"/>
      <c r="Z26" s="120">
        <f>D26+(F26+H26+J26)-(L26+N26+P26)+(R26+V26)-X26</f>
        <v>507</v>
      </c>
      <c r="AA26" s="120">
        <f t="shared" si="1"/>
        <v>1454</v>
      </c>
      <c r="AB26" s="145"/>
      <c r="AC26" s="145"/>
      <c r="AD26" s="145"/>
      <c r="AE26" s="145"/>
      <c r="AF26" s="54">
        <v>508</v>
      </c>
      <c r="AG26" s="54">
        <v>711</v>
      </c>
      <c r="AH26" s="54">
        <v>744</v>
      </c>
      <c r="AI26" s="54">
        <v>1455</v>
      </c>
    </row>
    <row r="27" spans="1:35" s="244" customFormat="1" ht="13.5">
      <c r="A27" s="239">
        <v>20</v>
      </c>
      <c r="B27" s="239" t="s">
        <v>52</v>
      </c>
      <c r="C27" s="240" t="s">
        <v>157</v>
      </c>
      <c r="D27" s="241">
        <v>476</v>
      </c>
      <c r="E27" s="241">
        <v>1442</v>
      </c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2">
        <f t="shared" si="0"/>
        <v>476</v>
      </c>
      <c r="AA27" s="242">
        <f t="shared" si="1"/>
        <v>1442</v>
      </c>
      <c r="AB27" s="243"/>
      <c r="AC27" s="243"/>
      <c r="AD27" s="243"/>
      <c r="AE27" s="243"/>
      <c r="AF27" s="244">
        <v>473</v>
      </c>
      <c r="AG27" s="244">
        <v>733</v>
      </c>
      <c r="AH27" s="244">
        <v>705</v>
      </c>
      <c r="AI27" s="244">
        <v>1438</v>
      </c>
    </row>
    <row r="28" spans="1:35" s="111" customFormat="1" ht="13.5">
      <c r="A28" s="121">
        <v>21</v>
      </c>
      <c r="B28" s="121" t="s">
        <v>54</v>
      </c>
      <c r="C28" s="122" t="s">
        <v>158</v>
      </c>
      <c r="D28" s="123">
        <v>544</v>
      </c>
      <c r="E28" s="123">
        <v>1589</v>
      </c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4">
        <f t="shared" si="0"/>
        <v>544</v>
      </c>
      <c r="AA28" s="124">
        <f t="shared" si="1"/>
        <v>1589</v>
      </c>
      <c r="AB28" s="144"/>
      <c r="AC28" s="144"/>
      <c r="AD28" s="144"/>
      <c r="AE28" s="144"/>
      <c r="AF28" s="111">
        <v>544</v>
      </c>
      <c r="AG28" s="111">
        <v>780</v>
      </c>
      <c r="AH28" s="111">
        <v>809</v>
      </c>
      <c r="AI28" s="111">
        <v>1589</v>
      </c>
    </row>
    <row r="29" spans="1:35" s="111" customFormat="1" ht="13.5">
      <c r="A29" s="121">
        <v>22</v>
      </c>
      <c r="B29" s="121" t="s">
        <v>56</v>
      </c>
      <c r="C29" s="122" t="s">
        <v>159</v>
      </c>
      <c r="D29" s="123">
        <v>1049</v>
      </c>
      <c r="E29" s="123">
        <v>3563</v>
      </c>
      <c r="F29" s="123"/>
      <c r="G29" s="123"/>
      <c r="H29" s="123"/>
      <c r="I29" s="123"/>
      <c r="J29" s="123"/>
      <c r="K29" s="123"/>
      <c r="L29" s="123">
        <v>2</v>
      </c>
      <c r="M29" s="123"/>
      <c r="N29" s="123"/>
      <c r="O29" s="123"/>
      <c r="P29" s="123"/>
      <c r="Q29" s="123"/>
      <c r="R29" s="123"/>
      <c r="S29" s="123"/>
      <c r="T29" s="123"/>
      <c r="U29" s="123">
        <v>4</v>
      </c>
      <c r="V29" s="123"/>
      <c r="W29" s="123"/>
      <c r="X29" s="123"/>
      <c r="Y29" s="123"/>
      <c r="Z29" s="124">
        <f t="shared" si="0"/>
        <v>1047</v>
      </c>
      <c r="AA29" s="124">
        <f t="shared" si="1"/>
        <v>3559</v>
      </c>
      <c r="AB29" s="144"/>
      <c r="AC29" s="144"/>
      <c r="AD29" s="144"/>
      <c r="AE29" s="144"/>
      <c r="AF29" s="111">
        <v>1049</v>
      </c>
      <c r="AG29" s="111">
        <v>1735</v>
      </c>
      <c r="AH29" s="111">
        <v>1828</v>
      </c>
      <c r="AI29" s="111">
        <v>3563</v>
      </c>
    </row>
    <row r="30" spans="1:35" s="244" customFormat="1" ht="13.5">
      <c r="A30" s="239">
        <v>23</v>
      </c>
      <c r="B30" s="239" t="s">
        <v>58</v>
      </c>
      <c r="C30" s="240" t="s">
        <v>160</v>
      </c>
      <c r="D30" s="241">
        <v>443</v>
      </c>
      <c r="E30" s="241">
        <v>1149</v>
      </c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2">
        <f t="shared" si="0"/>
        <v>443</v>
      </c>
      <c r="AA30" s="242">
        <f t="shared" si="1"/>
        <v>1149</v>
      </c>
      <c r="AB30" s="243"/>
      <c r="AC30" s="243"/>
      <c r="AD30" s="243"/>
      <c r="AE30" s="243"/>
      <c r="AF30" s="244">
        <v>441</v>
      </c>
      <c r="AG30" s="244">
        <v>539</v>
      </c>
      <c r="AH30" s="244">
        <v>604</v>
      </c>
      <c r="AI30" s="244">
        <v>1143</v>
      </c>
    </row>
    <row r="31" spans="1:35" s="54" customFormat="1" ht="13.5">
      <c r="A31" s="117">
        <v>24</v>
      </c>
      <c r="B31" s="117" t="s">
        <v>60</v>
      </c>
      <c r="C31" s="118" t="s">
        <v>161</v>
      </c>
      <c r="D31" s="119">
        <v>525</v>
      </c>
      <c r="E31" s="119">
        <v>1594</v>
      </c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>
        <v>1</v>
      </c>
      <c r="U31" s="119"/>
      <c r="V31" s="119"/>
      <c r="W31" s="119"/>
      <c r="X31" s="119"/>
      <c r="Y31" s="119"/>
      <c r="Z31" s="120">
        <f t="shared" si="0"/>
        <v>525</v>
      </c>
      <c r="AA31" s="120">
        <f t="shared" si="1"/>
        <v>1595</v>
      </c>
      <c r="AB31" s="145"/>
      <c r="AC31" s="145"/>
      <c r="AD31" s="145"/>
      <c r="AE31" s="145"/>
      <c r="AF31" s="54">
        <v>525</v>
      </c>
      <c r="AG31" s="54">
        <v>767</v>
      </c>
      <c r="AH31" s="54">
        <v>827</v>
      </c>
      <c r="AI31" s="54">
        <v>1594</v>
      </c>
    </row>
    <row r="32" spans="1:35" s="111" customFormat="1" ht="13.5">
      <c r="A32" s="121">
        <v>25</v>
      </c>
      <c r="B32" s="121" t="s">
        <v>62</v>
      </c>
      <c r="C32" s="122" t="s">
        <v>162</v>
      </c>
      <c r="D32" s="123">
        <v>385</v>
      </c>
      <c r="E32" s="123">
        <v>1146</v>
      </c>
      <c r="F32" s="123">
        <v>2</v>
      </c>
      <c r="G32" s="123">
        <v>5</v>
      </c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4">
        <f t="shared" si="0"/>
        <v>387</v>
      </c>
      <c r="AA32" s="124">
        <f t="shared" si="1"/>
        <v>1151</v>
      </c>
      <c r="AB32" s="144"/>
      <c r="AC32" s="144"/>
      <c r="AD32" s="144"/>
      <c r="AE32" s="144"/>
      <c r="AF32" s="111">
        <v>385</v>
      </c>
      <c r="AG32" s="111">
        <v>540</v>
      </c>
      <c r="AH32" s="111">
        <v>606</v>
      </c>
      <c r="AI32" s="111">
        <v>1146</v>
      </c>
    </row>
    <row r="33" spans="1:35" s="244" customFormat="1" ht="13.5">
      <c r="A33" s="239">
        <v>26</v>
      </c>
      <c r="B33" s="239" t="s">
        <v>64</v>
      </c>
      <c r="C33" s="240" t="s">
        <v>65</v>
      </c>
      <c r="D33" s="241">
        <v>360</v>
      </c>
      <c r="E33" s="241">
        <v>1070</v>
      </c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2">
        <f t="shared" si="0"/>
        <v>360</v>
      </c>
      <c r="AA33" s="242">
        <f t="shared" si="1"/>
        <v>1070</v>
      </c>
      <c r="AB33" s="243"/>
      <c r="AC33" s="243"/>
      <c r="AD33" s="243"/>
      <c r="AE33" s="243"/>
      <c r="AF33" s="244">
        <v>361</v>
      </c>
      <c r="AG33" s="244">
        <v>521</v>
      </c>
      <c r="AH33" s="244">
        <v>550</v>
      </c>
      <c r="AI33" s="244">
        <v>1071</v>
      </c>
    </row>
    <row r="34" spans="1:35" s="54" customFormat="1" ht="13.5">
      <c r="A34" s="117">
        <v>27</v>
      </c>
      <c r="B34" s="117" t="s">
        <v>66</v>
      </c>
      <c r="C34" s="118" t="s">
        <v>67</v>
      </c>
      <c r="D34" s="119">
        <v>582</v>
      </c>
      <c r="E34" s="119">
        <v>1849</v>
      </c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20">
        <f t="shared" si="0"/>
        <v>582</v>
      </c>
      <c r="AA34" s="120">
        <f t="shared" si="1"/>
        <v>1849</v>
      </c>
      <c r="AB34" s="145"/>
      <c r="AC34" s="145"/>
      <c r="AD34" s="145"/>
      <c r="AE34" s="145"/>
      <c r="AF34" s="54">
        <v>582</v>
      </c>
      <c r="AG34" s="54">
        <v>858</v>
      </c>
      <c r="AH34" s="54">
        <v>991</v>
      </c>
      <c r="AI34" s="54">
        <v>1849</v>
      </c>
    </row>
    <row r="35" spans="1:35" s="273" customFormat="1" ht="13.5">
      <c r="A35" s="268">
        <v>28</v>
      </c>
      <c r="B35" s="268" t="s">
        <v>68</v>
      </c>
      <c r="C35" s="269" t="s">
        <v>69</v>
      </c>
      <c r="D35" s="270">
        <v>677</v>
      </c>
      <c r="E35" s="270">
        <v>2054</v>
      </c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1">
        <f t="shared" si="0"/>
        <v>677</v>
      </c>
      <c r="AA35" s="271">
        <f t="shared" si="1"/>
        <v>2054</v>
      </c>
      <c r="AB35" s="272"/>
      <c r="AC35" s="272"/>
      <c r="AD35" s="272"/>
      <c r="AE35" s="272"/>
      <c r="AF35" s="273">
        <v>678</v>
      </c>
      <c r="AG35" s="273">
        <v>1032</v>
      </c>
      <c r="AH35" s="273">
        <v>1025</v>
      </c>
      <c r="AI35" s="273">
        <v>2057</v>
      </c>
    </row>
    <row r="36" spans="1:35" s="111" customFormat="1" ht="13.5">
      <c r="A36" s="121">
        <v>29</v>
      </c>
      <c r="B36" s="121" t="s">
        <v>70</v>
      </c>
      <c r="C36" s="122" t="s">
        <v>71</v>
      </c>
      <c r="D36" s="123">
        <v>608</v>
      </c>
      <c r="E36" s="123">
        <v>1907</v>
      </c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19"/>
      <c r="X36" s="123"/>
      <c r="Y36" s="123"/>
      <c r="Z36" s="124">
        <f t="shared" si="0"/>
        <v>608</v>
      </c>
      <c r="AA36" s="124">
        <f t="shared" si="1"/>
        <v>1907</v>
      </c>
      <c r="AB36" s="144"/>
      <c r="AC36" s="144"/>
      <c r="AD36" s="144"/>
      <c r="AE36" s="144"/>
      <c r="AF36" s="111">
        <v>608</v>
      </c>
      <c r="AG36" s="111">
        <v>933</v>
      </c>
      <c r="AH36" s="111">
        <v>974</v>
      </c>
      <c r="AI36" s="111">
        <v>1907</v>
      </c>
    </row>
    <row r="37" spans="1:35" s="244" customFormat="1" ht="13.5">
      <c r="A37" s="239">
        <v>30</v>
      </c>
      <c r="B37" s="239" t="s">
        <v>72</v>
      </c>
      <c r="C37" s="240" t="s">
        <v>73</v>
      </c>
      <c r="D37" s="241">
        <v>328</v>
      </c>
      <c r="E37" s="241">
        <v>987</v>
      </c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242">
        <f t="shared" si="0"/>
        <v>328</v>
      </c>
      <c r="AA37" s="242">
        <f t="shared" si="1"/>
        <v>987</v>
      </c>
      <c r="AB37" s="243"/>
      <c r="AC37" s="243"/>
      <c r="AD37" s="243"/>
      <c r="AE37" s="243"/>
      <c r="AF37" s="244">
        <v>329</v>
      </c>
      <c r="AG37" s="244">
        <v>473</v>
      </c>
      <c r="AH37" s="244">
        <v>515</v>
      </c>
      <c r="AI37" s="244">
        <v>988</v>
      </c>
    </row>
    <row r="38" spans="1:35" s="111" customFormat="1" ht="13.5">
      <c r="A38" s="214"/>
      <c r="B38" s="214"/>
      <c r="C38" s="214"/>
      <c r="D38" s="112">
        <f t="shared" ref="D38:AA38" si="2">SUM(D8:D37)</f>
        <v>17198</v>
      </c>
      <c r="E38" s="162">
        <f t="shared" si="2"/>
        <v>51365</v>
      </c>
      <c r="F38" s="162">
        <f t="shared" si="2"/>
        <v>17</v>
      </c>
      <c r="G38" s="162">
        <f t="shared" si="2"/>
        <v>37</v>
      </c>
      <c r="H38" s="162">
        <f t="shared" si="2"/>
        <v>0</v>
      </c>
      <c r="I38" s="162">
        <f t="shared" si="2"/>
        <v>0</v>
      </c>
      <c r="J38" s="162">
        <f t="shared" si="2"/>
        <v>0</v>
      </c>
      <c r="K38" s="162">
        <f t="shared" si="2"/>
        <v>0</v>
      </c>
      <c r="L38" s="162">
        <f t="shared" si="2"/>
        <v>8</v>
      </c>
      <c r="M38" s="162">
        <f t="shared" si="2"/>
        <v>7</v>
      </c>
      <c r="N38" s="162">
        <f t="shared" si="2"/>
        <v>1</v>
      </c>
      <c r="O38" s="162">
        <f t="shared" si="2"/>
        <v>2</v>
      </c>
      <c r="P38" s="162">
        <f t="shared" si="2"/>
        <v>0</v>
      </c>
      <c r="Q38" s="162">
        <f t="shared" si="2"/>
        <v>0</v>
      </c>
      <c r="R38" s="162">
        <f t="shared" si="2"/>
        <v>0</v>
      </c>
      <c r="S38" s="162">
        <f t="shared" si="2"/>
        <v>4</v>
      </c>
      <c r="T38" s="162">
        <f t="shared" si="2"/>
        <v>15</v>
      </c>
      <c r="U38" s="162">
        <f t="shared" si="2"/>
        <v>34</v>
      </c>
      <c r="V38" s="162">
        <f t="shared" si="2"/>
        <v>0</v>
      </c>
      <c r="W38" s="162">
        <f t="shared" si="2"/>
        <v>0</v>
      </c>
      <c r="X38" s="162">
        <f t="shared" si="2"/>
        <v>0</v>
      </c>
      <c r="Y38" s="162">
        <f t="shared" si="2"/>
        <v>0</v>
      </c>
      <c r="Z38" s="112">
        <f t="shared" si="2"/>
        <v>17206</v>
      </c>
      <c r="AA38" s="112">
        <f t="shared" si="2"/>
        <v>51378</v>
      </c>
      <c r="AB38" s="146"/>
      <c r="AC38" s="146"/>
      <c r="AD38" s="146"/>
      <c r="AE38" s="146"/>
      <c r="AF38" s="111">
        <v>17191</v>
      </c>
      <c r="AG38" s="111">
        <v>24976</v>
      </c>
      <c r="AH38" s="111">
        <v>26395</v>
      </c>
      <c r="AI38" s="111">
        <v>51371</v>
      </c>
    </row>
    <row r="39" spans="1:35" ht="19.5" customHeight="1">
      <c r="A39" s="26"/>
      <c r="B39" s="26"/>
      <c r="C39" s="26"/>
      <c r="D39" s="26"/>
      <c r="E39" s="26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6"/>
      <c r="AA39" s="26"/>
      <c r="AB39" s="26"/>
      <c r="AC39" s="26"/>
      <c r="AD39" s="26"/>
      <c r="AE39" s="26"/>
      <c r="AF39" s="26"/>
    </row>
    <row r="40" spans="1:35" ht="16.5">
      <c r="A40" s="26"/>
      <c r="B40" s="209" t="s">
        <v>74</v>
      </c>
      <c r="C40" s="209"/>
      <c r="D40" s="209"/>
      <c r="E40" s="26"/>
      <c r="F40" s="209" t="s">
        <v>75</v>
      </c>
      <c r="G40" s="209"/>
      <c r="H40" s="209"/>
      <c r="I40" s="209"/>
      <c r="J40" s="209"/>
      <c r="K40" s="27"/>
      <c r="L40" s="27"/>
      <c r="M40" s="209" t="s">
        <v>76</v>
      </c>
      <c r="N40" s="209"/>
      <c r="O40" s="209"/>
      <c r="P40" s="209"/>
      <c r="Q40" s="209"/>
      <c r="R40" s="27"/>
      <c r="S40" s="209" t="s">
        <v>163</v>
      </c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</row>
    <row r="41" spans="1:35" ht="16.5">
      <c r="A41" s="26"/>
      <c r="B41" s="26"/>
      <c r="C41" s="26"/>
      <c r="D41" s="26"/>
      <c r="E41" s="159"/>
      <c r="F41" s="26"/>
      <c r="G41" s="26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6"/>
    </row>
    <row r="42" spans="1:35">
      <c r="F42" s="104"/>
      <c r="G42" s="104"/>
      <c r="H42" s="107"/>
      <c r="I42" s="107"/>
      <c r="J42" s="107"/>
      <c r="Z42" s="106"/>
      <c r="AA42" s="106"/>
      <c r="AB42" s="106"/>
      <c r="AC42" s="106"/>
      <c r="AD42" s="106"/>
      <c r="AE42" s="106"/>
    </row>
    <row r="43" spans="1:35">
      <c r="A43" s="108"/>
      <c r="B43" s="108"/>
      <c r="C43" s="108"/>
      <c r="D43" s="108"/>
      <c r="E43" s="108"/>
      <c r="F43" s="108"/>
      <c r="G43" s="108"/>
      <c r="H43" s="109"/>
      <c r="I43" s="109"/>
      <c r="J43" s="107"/>
      <c r="Z43" s="106"/>
      <c r="AA43" s="106"/>
      <c r="AB43" s="106"/>
      <c r="AC43" s="106"/>
      <c r="AD43" s="106"/>
      <c r="AE43" s="106"/>
    </row>
    <row r="44" spans="1:35">
      <c r="A44" s="210"/>
      <c r="B44" s="210"/>
      <c r="C44" s="211"/>
      <c r="D44" s="211"/>
      <c r="E44" s="211"/>
      <c r="F44" s="211"/>
      <c r="G44" s="109"/>
      <c r="H44" s="109"/>
      <c r="I44" s="109"/>
      <c r="J44" s="107"/>
      <c r="K44" s="107"/>
      <c r="L44" s="107"/>
      <c r="M44" s="107"/>
      <c r="N44" s="107"/>
      <c r="O44" s="107"/>
      <c r="P44" s="107"/>
      <c r="Q44" s="107"/>
      <c r="R44" s="107"/>
    </row>
    <row r="45" spans="1:35">
      <c r="A45" s="160"/>
      <c r="B45" s="160"/>
      <c r="C45" s="161"/>
      <c r="D45" s="161"/>
      <c r="E45" s="161"/>
      <c r="F45" s="161"/>
      <c r="G45" s="109"/>
      <c r="H45" s="109"/>
      <c r="I45" s="109"/>
      <c r="J45" s="107"/>
      <c r="K45" s="107"/>
      <c r="L45" s="107"/>
      <c r="M45" s="107"/>
      <c r="N45" s="107"/>
      <c r="O45" s="107"/>
      <c r="P45" s="107"/>
      <c r="Q45" s="107"/>
      <c r="R45" s="107"/>
    </row>
    <row r="46" spans="1:35" ht="16.5">
      <c r="A46" s="108"/>
      <c r="B46" s="108"/>
      <c r="C46" s="212"/>
      <c r="D46" s="211"/>
      <c r="E46" s="211"/>
      <c r="F46" s="211"/>
      <c r="G46" s="109"/>
      <c r="H46" s="109"/>
      <c r="I46" s="109"/>
      <c r="J46" s="107"/>
      <c r="K46" s="107"/>
      <c r="L46" s="107"/>
      <c r="M46" s="107"/>
      <c r="N46" s="107"/>
      <c r="O46" s="107"/>
      <c r="P46" s="107"/>
      <c r="Q46" s="107"/>
      <c r="R46" s="107"/>
    </row>
    <row r="47" spans="1:35">
      <c r="A47" s="108"/>
      <c r="B47" s="108"/>
      <c r="C47" s="108"/>
      <c r="D47" s="108"/>
      <c r="E47" s="108"/>
      <c r="F47" s="110"/>
      <c r="G47" s="110"/>
      <c r="H47" s="110"/>
      <c r="I47" s="110"/>
    </row>
    <row r="48" spans="1:35">
      <c r="A48" s="108"/>
      <c r="B48" s="108"/>
      <c r="C48" s="108"/>
      <c r="D48" s="108"/>
      <c r="E48" s="108"/>
      <c r="F48" s="110"/>
      <c r="G48" s="110"/>
      <c r="H48" s="110"/>
      <c r="I48" s="110"/>
    </row>
  </sheetData>
  <mergeCells count="31">
    <mergeCell ref="X4:Y5"/>
    <mergeCell ref="A1:X1"/>
    <mergeCell ref="A3:A6"/>
    <mergeCell ref="B3:B6"/>
    <mergeCell ref="C3:C6"/>
    <mergeCell ref="D3:E5"/>
    <mergeCell ref="F3:K3"/>
    <mergeCell ref="L3:Q3"/>
    <mergeCell ref="R3:S3"/>
    <mergeCell ref="T3:T6"/>
    <mergeCell ref="H4:K4"/>
    <mergeCell ref="L4:M5"/>
    <mergeCell ref="N4:Q4"/>
    <mergeCell ref="R4:S5"/>
    <mergeCell ref="V4:W5"/>
    <mergeCell ref="S40:AF40"/>
    <mergeCell ref="A44:B44"/>
    <mergeCell ref="C44:F44"/>
    <mergeCell ref="C46:F46"/>
    <mergeCell ref="H5:I5"/>
    <mergeCell ref="J5:K5"/>
    <mergeCell ref="N5:O5"/>
    <mergeCell ref="P5:Q5"/>
    <mergeCell ref="A38:C38"/>
    <mergeCell ref="B40:D40"/>
    <mergeCell ref="F40:J40"/>
    <mergeCell ref="M40:Q40"/>
    <mergeCell ref="U3:U6"/>
    <mergeCell ref="V3:Y3"/>
    <mergeCell ref="Z3:AA5"/>
    <mergeCell ref="F4:G5"/>
  </mergeCells>
  <pageMargins left="0.25" right="0.25" top="0.25" bottom="0.25" header="0" footer="0"/>
  <pageSetup paperSize="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7"/>
  <sheetViews>
    <sheetView workbookViewId="0">
      <selection activeCell="E8" sqref="E8"/>
    </sheetView>
  </sheetViews>
  <sheetFormatPr defaultRowHeight="15"/>
  <cols>
    <col min="1" max="1" width="6.140625" style="63" customWidth="1"/>
    <col min="2" max="2" width="10" style="43" customWidth="1"/>
    <col min="3" max="3" width="8.140625" style="43" customWidth="1"/>
    <col min="4" max="6" width="9.7109375" style="43" customWidth="1"/>
    <col min="7" max="7" width="9.42578125" style="43" customWidth="1"/>
    <col min="8" max="8" width="9.7109375" style="43" customWidth="1"/>
    <col min="9" max="9" width="9.42578125" style="43" customWidth="1"/>
    <col min="10" max="10" width="9.7109375" style="43" customWidth="1"/>
    <col min="11" max="11" width="9.42578125" style="43" customWidth="1"/>
    <col min="12" max="12" width="9.7109375" style="65" customWidth="1"/>
    <col min="13" max="13" width="7.140625" style="65" customWidth="1"/>
    <col min="14" max="14" width="7.140625" style="43" customWidth="1"/>
    <col min="15" max="19" width="10" style="43" customWidth="1"/>
    <col min="20" max="21" width="9.140625" style="43"/>
    <col min="22" max="23" width="0" style="43" hidden="1" customWidth="1"/>
    <col min="24" max="16384" width="9.140625" style="43"/>
  </cols>
  <sheetData>
    <row r="1" spans="1:26" ht="21">
      <c r="A1" s="218" t="s">
        <v>200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20"/>
      <c r="P1" s="115"/>
      <c r="Q1" s="115"/>
      <c r="R1" s="115"/>
      <c r="S1" s="115"/>
    </row>
    <row r="2" spans="1:26" ht="36" customHeight="1">
      <c r="A2" s="66" t="s">
        <v>2</v>
      </c>
      <c r="B2" s="67" t="s">
        <v>165</v>
      </c>
      <c r="C2" s="67" t="s">
        <v>166</v>
      </c>
      <c r="D2" s="67" t="s">
        <v>167</v>
      </c>
      <c r="E2" s="67" t="s">
        <v>168</v>
      </c>
      <c r="F2" s="67" t="s">
        <v>169</v>
      </c>
      <c r="G2" s="67" t="s">
        <v>170</v>
      </c>
      <c r="H2" s="67" t="s">
        <v>171</v>
      </c>
      <c r="I2" s="67" t="s">
        <v>172</v>
      </c>
      <c r="J2" s="67" t="s">
        <v>173</v>
      </c>
      <c r="K2" s="67" t="s">
        <v>174</v>
      </c>
      <c r="L2" s="68" t="s">
        <v>175</v>
      </c>
      <c r="M2" s="68" t="s">
        <v>176</v>
      </c>
      <c r="N2" s="67" t="s">
        <v>177</v>
      </c>
      <c r="O2" s="67" t="s">
        <v>178</v>
      </c>
      <c r="P2" s="116"/>
      <c r="Q2" s="116"/>
      <c r="R2" s="116"/>
      <c r="S2" s="116"/>
      <c r="U2" s="43" t="s">
        <v>10</v>
      </c>
      <c r="V2" s="43" t="s">
        <v>11</v>
      </c>
      <c r="W2" s="43" t="s">
        <v>12</v>
      </c>
      <c r="X2" s="43" t="s">
        <v>13</v>
      </c>
      <c r="Y2" s="61" t="s">
        <v>179</v>
      </c>
      <c r="Z2" s="61" t="s">
        <v>180</v>
      </c>
    </row>
    <row r="3" spans="1:26" s="249" customFormat="1">
      <c r="A3" s="245">
        <v>1</v>
      </c>
      <c r="B3" s="259" t="s">
        <v>14</v>
      </c>
      <c r="C3" s="246">
        <f>E3+F3+G3+H3+I3+J3+K3+L3+M3</f>
        <v>432</v>
      </c>
      <c r="D3" s="246">
        <f>E3*1+F3*2+G3*3+H3*4+I3*5+J3*6+K3*7+L3*8+M3*9</f>
        <v>1350</v>
      </c>
      <c r="E3" s="246">
        <v>101</v>
      </c>
      <c r="F3" s="246">
        <v>54</v>
      </c>
      <c r="G3" s="246">
        <v>107</v>
      </c>
      <c r="H3" s="246">
        <v>91</v>
      </c>
      <c r="I3" s="246">
        <v>43</v>
      </c>
      <c r="J3" s="246">
        <v>11</v>
      </c>
      <c r="K3" s="246">
        <v>25</v>
      </c>
      <c r="L3" s="247">
        <v>0</v>
      </c>
      <c r="M3" s="247"/>
      <c r="N3" s="246">
        <f>C3</f>
        <v>432</v>
      </c>
      <c r="O3" s="246">
        <f>D3</f>
        <v>1350</v>
      </c>
      <c r="P3" s="248"/>
      <c r="Q3" s="248"/>
      <c r="R3" s="248"/>
      <c r="S3" s="248"/>
      <c r="U3" s="249">
        <v>429</v>
      </c>
      <c r="V3" s="249">
        <v>638</v>
      </c>
      <c r="W3" s="249">
        <v>701</v>
      </c>
      <c r="X3" s="249">
        <v>1339</v>
      </c>
      <c r="Y3" s="249">
        <f t="shared" ref="Y3:Y33" si="0">N3-U3</f>
        <v>3</v>
      </c>
      <c r="Z3" s="249">
        <f t="shared" ref="Z3:Z33" si="1">O3-X3</f>
        <v>11</v>
      </c>
    </row>
    <row r="4" spans="1:26" s="249" customFormat="1">
      <c r="A4" s="245">
        <v>2</v>
      </c>
      <c r="B4" s="259" t="s">
        <v>16</v>
      </c>
      <c r="C4" s="246">
        <f t="shared" ref="C4:C32" si="2">E4+F4+G4+H4+I4+J4+K4+L4+M4</f>
        <v>603</v>
      </c>
      <c r="D4" s="246">
        <f t="shared" ref="D4:D32" si="3">E4*1+F4*2+G4*3+H4*4+I4*5+J4*6+K4*7+L4*8+M4*9</f>
        <v>1809</v>
      </c>
      <c r="E4" s="246">
        <v>120</v>
      </c>
      <c r="F4" s="246">
        <v>139</v>
      </c>
      <c r="G4" s="246">
        <v>109</v>
      </c>
      <c r="H4" s="246">
        <v>123</v>
      </c>
      <c r="I4" s="246">
        <v>84</v>
      </c>
      <c r="J4" s="246">
        <v>24</v>
      </c>
      <c r="K4" s="246">
        <v>4</v>
      </c>
      <c r="L4" s="247">
        <v>0</v>
      </c>
      <c r="M4" s="247"/>
      <c r="N4" s="246">
        <f t="shared" ref="N4:O33" si="4">C4</f>
        <v>603</v>
      </c>
      <c r="O4" s="246">
        <f t="shared" si="4"/>
        <v>1809</v>
      </c>
      <c r="P4" s="248"/>
      <c r="Q4" s="248"/>
      <c r="R4" s="248"/>
      <c r="S4" s="248"/>
      <c r="U4" s="249">
        <v>592</v>
      </c>
      <c r="V4" s="249">
        <v>868</v>
      </c>
      <c r="W4" s="249">
        <v>927</v>
      </c>
      <c r="X4" s="249">
        <v>1795</v>
      </c>
      <c r="Y4" s="249">
        <f t="shared" si="0"/>
        <v>11</v>
      </c>
      <c r="Z4" s="249">
        <f t="shared" si="1"/>
        <v>14</v>
      </c>
    </row>
    <row r="5" spans="1:26" s="249" customFormat="1">
      <c r="A5" s="245">
        <v>3</v>
      </c>
      <c r="B5" s="259" t="s">
        <v>18</v>
      </c>
      <c r="C5" s="246">
        <f t="shared" si="2"/>
        <v>657</v>
      </c>
      <c r="D5" s="246">
        <f t="shared" si="3"/>
        <v>2007</v>
      </c>
      <c r="E5" s="246">
        <v>119</v>
      </c>
      <c r="F5" s="246">
        <v>150</v>
      </c>
      <c r="G5" s="246">
        <v>150</v>
      </c>
      <c r="H5" s="246">
        <v>117</v>
      </c>
      <c r="I5" s="246">
        <v>75</v>
      </c>
      <c r="J5" s="246">
        <v>27</v>
      </c>
      <c r="K5" s="246">
        <v>19</v>
      </c>
      <c r="L5" s="247">
        <v>0</v>
      </c>
      <c r="M5" s="247"/>
      <c r="N5" s="246">
        <f t="shared" si="4"/>
        <v>657</v>
      </c>
      <c r="O5" s="246">
        <f t="shared" si="4"/>
        <v>2007</v>
      </c>
      <c r="P5" s="248"/>
      <c r="Q5" s="248"/>
      <c r="R5" s="248"/>
      <c r="S5" s="248"/>
      <c r="U5" s="249">
        <v>650</v>
      </c>
      <c r="V5" s="249">
        <v>978</v>
      </c>
      <c r="W5" s="249">
        <v>1016</v>
      </c>
      <c r="X5" s="249">
        <v>1994</v>
      </c>
      <c r="Y5" s="249">
        <f t="shared" si="0"/>
        <v>7</v>
      </c>
      <c r="Z5" s="249">
        <f t="shared" si="1"/>
        <v>13</v>
      </c>
    </row>
    <row r="6" spans="1:26" s="249" customFormat="1">
      <c r="A6" s="245">
        <v>4</v>
      </c>
      <c r="B6" s="234" t="s">
        <v>20</v>
      </c>
      <c r="C6" s="246">
        <f t="shared" si="2"/>
        <v>808</v>
      </c>
      <c r="D6" s="246">
        <f t="shared" si="3"/>
        <v>2345</v>
      </c>
      <c r="E6" s="246">
        <v>177</v>
      </c>
      <c r="F6" s="246">
        <v>180</v>
      </c>
      <c r="G6" s="246">
        <v>155</v>
      </c>
      <c r="H6" s="246">
        <v>177</v>
      </c>
      <c r="I6" s="246">
        <v>88</v>
      </c>
      <c r="J6" s="246">
        <v>23</v>
      </c>
      <c r="K6" s="246">
        <v>7</v>
      </c>
      <c r="L6" s="247">
        <v>1</v>
      </c>
      <c r="M6" s="247">
        <v>0</v>
      </c>
      <c r="N6" s="246">
        <f t="shared" si="4"/>
        <v>808</v>
      </c>
      <c r="O6" s="246">
        <f t="shared" si="4"/>
        <v>2345</v>
      </c>
      <c r="P6" s="248"/>
      <c r="Q6" s="248"/>
      <c r="R6" s="248"/>
      <c r="S6" s="248"/>
      <c r="U6" s="249">
        <v>825</v>
      </c>
      <c r="V6" s="249">
        <v>1160</v>
      </c>
      <c r="W6" s="249">
        <v>1244</v>
      </c>
      <c r="X6" s="249">
        <v>2404</v>
      </c>
      <c r="Y6" s="249">
        <f t="shared" si="0"/>
        <v>-17</v>
      </c>
      <c r="Z6" s="249">
        <f t="shared" si="1"/>
        <v>-59</v>
      </c>
    </row>
    <row r="7" spans="1:26" s="249" customFormat="1">
      <c r="A7" s="245">
        <v>5</v>
      </c>
      <c r="B7" s="259" t="s">
        <v>22</v>
      </c>
      <c r="C7" s="246">
        <f t="shared" si="2"/>
        <v>712</v>
      </c>
      <c r="D7" s="246">
        <f t="shared" si="3"/>
        <v>2164</v>
      </c>
      <c r="E7" s="246">
        <v>138</v>
      </c>
      <c r="F7" s="246">
        <v>98</v>
      </c>
      <c r="G7" s="246">
        <v>192</v>
      </c>
      <c r="H7" s="246">
        <v>211</v>
      </c>
      <c r="I7" s="246">
        <v>40</v>
      </c>
      <c r="J7" s="246">
        <v>21</v>
      </c>
      <c r="K7" s="246">
        <v>12</v>
      </c>
      <c r="L7" s="247">
        <v>0</v>
      </c>
      <c r="M7" s="247"/>
      <c r="N7" s="246">
        <f t="shared" si="4"/>
        <v>712</v>
      </c>
      <c r="O7" s="246">
        <f t="shared" si="4"/>
        <v>2164</v>
      </c>
      <c r="P7" s="248"/>
      <c r="Q7" s="248"/>
      <c r="R7" s="248"/>
      <c r="S7" s="248"/>
      <c r="U7" s="249">
        <v>710</v>
      </c>
      <c r="V7" s="249">
        <v>1006</v>
      </c>
      <c r="W7" s="249">
        <v>1161</v>
      </c>
      <c r="X7" s="249">
        <v>2167</v>
      </c>
      <c r="Y7" s="249">
        <f t="shared" si="0"/>
        <v>2</v>
      </c>
      <c r="Z7" s="249">
        <f t="shared" si="1"/>
        <v>-3</v>
      </c>
    </row>
    <row r="8" spans="1:26" s="285" customFormat="1">
      <c r="A8" s="281">
        <v>6</v>
      </c>
      <c r="B8" s="234" t="s">
        <v>24</v>
      </c>
      <c r="C8" s="282">
        <f t="shared" si="2"/>
        <v>860</v>
      </c>
      <c r="D8" s="282">
        <f t="shared" si="3"/>
        <v>2646</v>
      </c>
      <c r="E8" s="282">
        <v>156</v>
      </c>
      <c r="F8" s="282">
        <v>177</v>
      </c>
      <c r="G8" s="282">
        <v>176</v>
      </c>
      <c r="H8" s="282">
        <v>202</v>
      </c>
      <c r="I8" s="282">
        <v>108</v>
      </c>
      <c r="J8" s="282">
        <v>29</v>
      </c>
      <c r="K8" s="282">
        <v>10</v>
      </c>
      <c r="L8" s="283">
        <v>2</v>
      </c>
      <c r="M8" s="283"/>
      <c r="N8" s="282">
        <f t="shared" si="4"/>
        <v>860</v>
      </c>
      <c r="O8" s="282">
        <f t="shared" si="4"/>
        <v>2646</v>
      </c>
      <c r="P8" s="284"/>
      <c r="Q8" s="284"/>
      <c r="R8" s="284"/>
      <c r="S8" s="284"/>
      <c r="U8" s="285">
        <v>848</v>
      </c>
      <c r="V8" s="285">
        <v>1272</v>
      </c>
      <c r="W8" s="285">
        <v>1389</v>
      </c>
      <c r="X8" s="285">
        <v>2661</v>
      </c>
      <c r="Y8" s="249">
        <f t="shared" si="0"/>
        <v>12</v>
      </c>
      <c r="Z8" s="285">
        <f t="shared" si="1"/>
        <v>-15</v>
      </c>
    </row>
    <row r="9" spans="1:26" s="249" customFormat="1">
      <c r="A9" s="245">
        <v>7</v>
      </c>
      <c r="B9" s="259" t="s">
        <v>26</v>
      </c>
      <c r="C9" s="246">
        <f t="shared" si="2"/>
        <v>562</v>
      </c>
      <c r="D9" s="246">
        <f t="shared" si="3"/>
        <v>1604</v>
      </c>
      <c r="E9" s="246">
        <v>117</v>
      </c>
      <c r="F9" s="246">
        <v>139</v>
      </c>
      <c r="G9" s="246">
        <v>115</v>
      </c>
      <c r="H9" s="246">
        <v>110</v>
      </c>
      <c r="I9" s="246">
        <v>67</v>
      </c>
      <c r="J9" s="246">
        <v>10</v>
      </c>
      <c r="K9" s="246">
        <v>3</v>
      </c>
      <c r="L9" s="247">
        <v>1</v>
      </c>
      <c r="M9" s="247">
        <v>0</v>
      </c>
      <c r="N9" s="246">
        <f t="shared" si="4"/>
        <v>562</v>
      </c>
      <c r="O9" s="246">
        <f t="shared" si="4"/>
        <v>1604</v>
      </c>
      <c r="P9" s="248"/>
      <c r="Q9" s="248"/>
      <c r="R9" s="248"/>
      <c r="S9" s="248"/>
      <c r="U9" s="249">
        <v>564</v>
      </c>
      <c r="V9" s="249">
        <v>811</v>
      </c>
      <c r="W9" s="249">
        <v>790</v>
      </c>
      <c r="X9" s="249">
        <v>1601</v>
      </c>
      <c r="Y9" s="249">
        <f t="shared" si="0"/>
        <v>-2</v>
      </c>
      <c r="Z9" s="249">
        <f t="shared" si="1"/>
        <v>3</v>
      </c>
    </row>
    <row r="10" spans="1:26" s="141" customFormat="1">
      <c r="A10" s="138">
        <v>8</v>
      </c>
      <c r="B10" s="136" t="s">
        <v>28</v>
      </c>
      <c r="C10" s="133">
        <f t="shared" si="2"/>
        <v>325</v>
      </c>
      <c r="D10" s="133">
        <f t="shared" si="3"/>
        <v>910</v>
      </c>
      <c r="E10" s="133">
        <v>81</v>
      </c>
      <c r="F10" s="133">
        <v>79</v>
      </c>
      <c r="G10" s="133">
        <v>55</v>
      </c>
      <c r="H10" s="133">
        <v>60</v>
      </c>
      <c r="I10" s="133">
        <v>39</v>
      </c>
      <c r="J10" s="133">
        <v>7</v>
      </c>
      <c r="K10" s="133">
        <v>3</v>
      </c>
      <c r="L10" s="139">
        <v>1</v>
      </c>
      <c r="M10" s="139"/>
      <c r="N10" s="133">
        <f t="shared" si="4"/>
        <v>325</v>
      </c>
      <c r="O10" s="133">
        <f t="shared" si="4"/>
        <v>910</v>
      </c>
      <c r="P10" s="140"/>
      <c r="Q10" s="140"/>
      <c r="R10" s="140"/>
      <c r="S10" s="140"/>
      <c r="U10" s="141">
        <v>317</v>
      </c>
      <c r="V10" s="141">
        <v>429</v>
      </c>
      <c r="W10" s="141">
        <v>457</v>
      </c>
      <c r="X10" s="141">
        <v>884</v>
      </c>
      <c r="Y10" s="43">
        <f t="shared" si="0"/>
        <v>8</v>
      </c>
      <c r="Z10" s="141">
        <f t="shared" si="1"/>
        <v>26</v>
      </c>
    </row>
    <row r="11" spans="1:26" s="249" customFormat="1">
      <c r="A11" s="245">
        <v>9</v>
      </c>
      <c r="B11" s="259" t="s">
        <v>30</v>
      </c>
      <c r="C11" s="246">
        <f t="shared" si="2"/>
        <v>719</v>
      </c>
      <c r="D11" s="246">
        <f t="shared" si="3"/>
        <v>2129</v>
      </c>
      <c r="E11" s="246">
        <v>143</v>
      </c>
      <c r="F11" s="246">
        <v>187</v>
      </c>
      <c r="G11" s="246">
        <v>116</v>
      </c>
      <c r="H11" s="246">
        <v>151</v>
      </c>
      <c r="I11" s="246">
        <v>88</v>
      </c>
      <c r="J11" s="246">
        <v>21</v>
      </c>
      <c r="K11" s="246">
        <v>10</v>
      </c>
      <c r="L11" s="247">
        <v>3</v>
      </c>
      <c r="M11" s="247"/>
      <c r="N11" s="246">
        <f t="shared" si="4"/>
        <v>719</v>
      </c>
      <c r="O11" s="246">
        <f t="shared" si="4"/>
        <v>2129</v>
      </c>
      <c r="P11" s="248"/>
      <c r="Q11" s="248"/>
      <c r="R11" s="248"/>
      <c r="S11" s="248"/>
      <c r="U11" s="249">
        <v>704</v>
      </c>
      <c r="V11" s="249">
        <v>1026</v>
      </c>
      <c r="W11" s="249">
        <v>1085</v>
      </c>
      <c r="X11" s="249">
        <v>2111</v>
      </c>
      <c r="Y11" s="249">
        <f t="shared" si="0"/>
        <v>15</v>
      </c>
      <c r="Z11" s="249">
        <f t="shared" si="1"/>
        <v>18</v>
      </c>
    </row>
    <row r="12" spans="1:26">
      <c r="A12" s="163">
        <v>10</v>
      </c>
      <c r="B12" s="136" t="s">
        <v>32</v>
      </c>
      <c r="C12" s="62">
        <f t="shared" si="2"/>
        <v>440</v>
      </c>
      <c r="D12" s="62">
        <f t="shared" si="3"/>
        <v>1212</v>
      </c>
      <c r="E12" s="62">
        <v>113</v>
      </c>
      <c r="F12" s="62">
        <v>102</v>
      </c>
      <c r="G12" s="62">
        <v>80</v>
      </c>
      <c r="H12" s="62">
        <v>88</v>
      </c>
      <c r="I12" s="62">
        <v>45</v>
      </c>
      <c r="J12" s="62">
        <v>7</v>
      </c>
      <c r="K12" s="62">
        <v>4</v>
      </c>
      <c r="L12" s="114">
        <v>1</v>
      </c>
      <c r="M12" s="114">
        <v>0</v>
      </c>
      <c r="N12" s="62">
        <f t="shared" si="4"/>
        <v>440</v>
      </c>
      <c r="O12" s="62">
        <f t="shared" si="4"/>
        <v>1212</v>
      </c>
      <c r="P12" s="61"/>
      <c r="Q12" s="61"/>
      <c r="R12" s="61"/>
      <c r="S12" s="61"/>
      <c r="U12" s="43">
        <v>445</v>
      </c>
      <c r="V12" s="43">
        <v>601</v>
      </c>
      <c r="W12" s="43">
        <v>623</v>
      </c>
      <c r="X12" s="43">
        <v>1224</v>
      </c>
      <c r="Y12" s="43">
        <f t="shared" si="0"/>
        <v>-5</v>
      </c>
      <c r="Z12" s="43">
        <f t="shared" si="1"/>
        <v>-12</v>
      </c>
    </row>
    <row r="13" spans="1:26">
      <c r="A13" s="163">
        <v>11</v>
      </c>
      <c r="B13" s="57" t="s">
        <v>34</v>
      </c>
      <c r="C13" s="62">
        <f t="shared" si="2"/>
        <v>726</v>
      </c>
      <c r="D13" s="62">
        <f t="shared" si="3"/>
        <v>2176</v>
      </c>
      <c r="E13" s="62">
        <v>124</v>
      </c>
      <c r="F13" s="62">
        <v>167</v>
      </c>
      <c r="G13" s="62">
        <v>155</v>
      </c>
      <c r="H13" s="62">
        <v>167</v>
      </c>
      <c r="I13" s="62">
        <v>94</v>
      </c>
      <c r="J13" s="62">
        <v>18</v>
      </c>
      <c r="K13" s="62">
        <v>1</v>
      </c>
      <c r="L13" s="114">
        <v>0</v>
      </c>
      <c r="M13" s="114"/>
      <c r="N13" s="62">
        <f t="shared" si="4"/>
        <v>726</v>
      </c>
      <c r="O13" s="62">
        <f t="shared" si="4"/>
        <v>2176</v>
      </c>
      <c r="P13" s="61"/>
      <c r="Q13" s="61"/>
      <c r="R13" s="61"/>
      <c r="S13" s="61"/>
      <c r="U13" s="43">
        <v>724</v>
      </c>
      <c r="V13" s="43">
        <v>1123</v>
      </c>
      <c r="W13" s="43">
        <v>1046</v>
      </c>
      <c r="X13" s="43">
        <v>2169</v>
      </c>
      <c r="Y13" s="43">
        <f t="shared" si="0"/>
        <v>2</v>
      </c>
      <c r="Z13" s="43">
        <f t="shared" si="1"/>
        <v>7</v>
      </c>
    </row>
    <row r="14" spans="1:26" s="171" customFormat="1">
      <c r="A14" s="167">
        <v>12</v>
      </c>
      <c r="B14" s="57" t="s">
        <v>36</v>
      </c>
      <c r="C14" s="168">
        <f t="shared" si="2"/>
        <v>560</v>
      </c>
      <c r="D14" s="168">
        <f t="shared" si="3"/>
        <v>1638</v>
      </c>
      <c r="E14" s="168">
        <v>112</v>
      </c>
      <c r="F14" s="168">
        <v>119</v>
      </c>
      <c r="G14" s="168">
        <v>116</v>
      </c>
      <c r="H14" s="168">
        <v>140</v>
      </c>
      <c r="I14" s="168">
        <v>59</v>
      </c>
      <c r="J14" s="168">
        <v>13</v>
      </c>
      <c r="K14" s="168">
        <v>1</v>
      </c>
      <c r="L14" s="169">
        <v>0</v>
      </c>
      <c r="M14" s="169"/>
      <c r="N14" s="168">
        <f t="shared" si="4"/>
        <v>560</v>
      </c>
      <c r="O14" s="168">
        <f t="shared" si="4"/>
        <v>1638</v>
      </c>
      <c r="P14" s="170"/>
      <c r="Q14" s="170"/>
      <c r="R14" s="170"/>
      <c r="S14" s="170"/>
      <c r="U14" s="171">
        <v>553</v>
      </c>
      <c r="V14" s="171">
        <v>778</v>
      </c>
      <c r="W14" s="171">
        <v>842</v>
      </c>
      <c r="X14" s="171">
        <v>1620</v>
      </c>
      <c r="Y14" s="43">
        <f t="shared" si="0"/>
        <v>7</v>
      </c>
      <c r="Z14" s="171">
        <f t="shared" si="1"/>
        <v>18</v>
      </c>
    </row>
    <row r="15" spans="1:26">
      <c r="A15" s="163">
        <v>13</v>
      </c>
      <c r="B15" s="57" t="s">
        <v>38</v>
      </c>
      <c r="C15" s="62">
        <f t="shared" si="2"/>
        <v>578</v>
      </c>
      <c r="D15" s="62">
        <f t="shared" si="3"/>
        <v>1749</v>
      </c>
      <c r="E15" s="62">
        <v>102</v>
      </c>
      <c r="F15" s="62">
        <v>139</v>
      </c>
      <c r="G15" s="62">
        <v>121</v>
      </c>
      <c r="H15" s="62">
        <v>110</v>
      </c>
      <c r="I15" s="62">
        <v>79</v>
      </c>
      <c r="J15" s="62">
        <v>20</v>
      </c>
      <c r="K15" s="62">
        <v>6</v>
      </c>
      <c r="L15" s="114">
        <v>0</v>
      </c>
      <c r="M15" s="114">
        <v>1</v>
      </c>
      <c r="N15" s="62">
        <f t="shared" si="4"/>
        <v>578</v>
      </c>
      <c r="O15" s="62">
        <f t="shared" si="4"/>
        <v>1749</v>
      </c>
      <c r="P15" s="61"/>
      <c r="Q15" s="61"/>
      <c r="R15" s="61"/>
      <c r="S15" s="61"/>
      <c r="U15" s="43">
        <v>559</v>
      </c>
      <c r="V15" s="43">
        <v>858</v>
      </c>
      <c r="W15" s="43">
        <v>851</v>
      </c>
      <c r="X15" s="43">
        <v>1716</v>
      </c>
      <c r="Y15" s="43">
        <f t="shared" si="0"/>
        <v>19</v>
      </c>
      <c r="Z15" s="43">
        <f t="shared" si="1"/>
        <v>33</v>
      </c>
    </row>
    <row r="16" spans="1:26" s="141" customFormat="1">
      <c r="A16" s="138">
        <v>14</v>
      </c>
      <c r="B16" s="136" t="s">
        <v>40</v>
      </c>
      <c r="C16" s="133">
        <f t="shared" si="2"/>
        <v>406</v>
      </c>
      <c r="D16" s="133">
        <f t="shared" si="3"/>
        <v>1126</v>
      </c>
      <c r="E16" s="133">
        <v>116</v>
      </c>
      <c r="F16" s="133">
        <v>32</v>
      </c>
      <c r="G16" s="133">
        <v>135</v>
      </c>
      <c r="H16" s="133">
        <v>90</v>
      </c>
      <c r="I16" s="133">
        <v>19</v>
      </c>
      <c r="J16" s="133">
        <v>12</v>
      </c>
      <c r="K16" s="133">
        <v>2</v>
      </c>
      <c r="L16" s="139">
        <v>0</v>
      </c>
      <c r="M16" s="139">
        <v>0</v>
      </c>
      <c r="N16" s="133">
        <f t="shared" si="4"/>
        <v>406</v>
      </c>
      <c r="O16" s="133">
        <f t="shared" si="4"/>
        <v>1126</v>
      </c>
      <c r="P16" s="140"/>
      <c r="Q16" s="140"/>
      <c r="R16" s="140"/>
      <c r="S16" s="140"/>
      <c r="U16" s="141">
        <v>395</v>
      </c>
      <c r="V16" s="141">
        <v>520</v>
      </c>
      <c r="W16" s="141">
        <v>593</v>
      </c>
      <c r="X16" s="141">
        <v>1113</v>
      </c>
      <c r="Y16" s="43">
        <f t="shared" si="0"/>
        <v>11</v>
      </c>
      <c r="Z16" s="141">
        <f t="shared" si="1"/>
        <v>13</v>
      </c>
    </row>
    <row r="17" spans="1:26">
      <c r="A17" s="163">
        <v>15</v>
      </c>
      <c r="B17" s="57" t="s">
        <v>42</v>
      </c>
      <c r="C17" s="62">
        <f t="shared" si="2"/>
        <v>801</v>
      </c>
      <c r="D17" s="62">
        <f t="shared" si="3"/>
        <v>2380</v>
      </c>
      <c r="E17" s="62">
        <v>150</v>
      </c>
      <c r="F17" s="62">
        <v>185</v>
      </c>
      <c r="G17" s="62">
        <v>171</v>
      </c>
      <c r="H17" s="62">
        <v>165</v>
      </c>
      <c r="I17" s="62">
        <v>104</v>
      </c>
      <c r="J17" s="62">
        <v>17</v>
      </c>
      <c r="K17" s="62">
        <v>7</v>
      </c>
      <c r="L17" s="114">
        <v>2</v>
      </c>
      <c r="M17" s="114"/>
      <c r="N17" s="62">
        <f t="shared" si="4"/>
        <v>801</v>
      </c>
      <c r="O17" s="62">
        <f t="shared" si="4"/>
        <v>2380</v>
      </c>
      <c r="P17" s="61"/>
      <c r="Q17" s="61"/>
      <c r="R17" s="61"/>
      <c r="S17" s="61"/>
      <c r="U17" s="43">
        <v>825</v>
      </c>
      <c r="V17" s="43">
        <v>1197</v>
      </c>
      <c r="W17" s="43">
        <v>1223</v>
      </c>
      <c r="X17" s="43">
        <v>2456</v>
      </c>
      <c r="Y17" s="43">
        <f t="shared" si="0"/>
        <v>-24</v>
      </c>
      <c r="Z17" s="43">
        <f t="shared" si="1"/>
        <v>-76</v>
      </c>
    </row>
    <row r="18" spans="1:26" s="249" customFormat="1">
      <c r="A18" s="245">
        <v>16</v>
      </c>
      <c r="B18" s="259" t="s">
        <v>44</v>
      </c>
      <c r="C18" s="246">
        <f t="shared" si="2"/>
        <v>441</v>
      </c>
      <c r="D18" s="246">
        <f t="shared" si="3"/>
        <v>1190</v>
      </c>
      <c r="E18" s="246">
        <v>107</v>
      </c>
      <c r="F18" s="246">
        <v>124</v>
      </c>
      <c r="G18" s="246">
        <v>84</v>
      </c>
      <c r="H18" s="246">
        <v>70</v>
      </c>
      <c r="I18" s="246">
        <v>39</v>
      </c>
      <c r="J18" s="246">
        <v>11</v>
      </c>
      <c r="K18" s="246">
        <v>6</v>
      </c>
      <c r="L18" s="247">
        <v>0</v>
      </c>
      <c r="M18" s="247"/>
      <c r="N18" s="246">
        <f t="shared" si="4"/>
        <v>441</v>
      </c>
      <c r="O18" s="246">
        <f t="shared" si="4"/>
        <v>1190</v>
      </c>
      <c r="P18" s="248"/>
      <c r="Q18" s="248"/>
      <c r="R18" s="248"/>
      <c r="S18" s="248"/>
      <c r="U18" s="249">
        <v>440</v>
      </c>
      <c r="V18" s="249">
        <v>554</v>
      </c>
      <c r="W18" s="249">
        <v>637</v>
      </c>
      <c r="X18" s="249">
        <v>1191</v>
      </c>
      <c r="Y18" s="249">
        <f t="shared" si="0"/>
        <v>1</v>
      </c>
      <c r="Z18" s="249">
        <f t="shared" si="1"/>
        <v>-1</v>
      </c>
    </row>
    <row r="19" spans="1:26" s="249" customFormat="1">
      <c r="A19" s="245">
        <v>17</v>
      </c>
      <c r="B19" s="234" t="s">
        <v>46</v>
      </c>
      <c r="C19" s="246">
        <f t="shared" si="2"/>
        <v>601</v>
      </c>
      <c r="D19" s="246">
        <f t="shared" si="3"/>
        <v>1671</v>
      </c>
      <c r="E19" s="246">
        <v>144</v>
      </c>
      <c r="F19" s="246">
        <v>140</v>
      </c>
      <c r="G19" s="246">
        <v>125</v>
      </c>
      <c r="H19" s="246">
        <v>117</v>
      </c>
      <c r="I19" s="246">
        <v>54</v>
      </c>
      <c r="J19" s="246">
        <v>13</v>
      </c>
      <c r="K19" s="246">
        <v>8</v>
      </c>
      <c r="L19" s="247">
        <v>0</v>
      </c>
      <c r="M19" s="247">
        <v>0</v>
      </c>
      <c r="N19" s="246">
        <f t="shared" si="4"/>
        <v>601</v>
      </c>
      <c r="O19" s="246">
        <f t="shared" si="4"/>
        <v>1671</v>
      </c>
      <c r="P19" s="248"/>
      <c r="Q19" s="248"/>
      <c r="R19" s="248"/>
      <c r="S19" s="248"/>
      <c r="U19" s="249">
        <v>595</v>
      </c>
      <c r="V19" s="249">
        <v>794</v>
      </c>
      <c r="W19" s="249">
        <v>869</v>
      </c>
      <c r="X19" s="249">
        <v>1663</v>
      </c>
      <c r="Y19" s="249">
        <f t="shared" si="0"/>
        <v>6</v>
      </c>
      <c r="Z19" s="249">
        <f t="shared" si="1"/>
        <v>8</v>
      </c>
    </row>
    <row r="20" spans="1:26" s="249" customFormat="1" ht="13.5" customHeight="1">
      <c r="A20" s="245">
        <v>18</v>
      </c>
      <c r="B20" s="259" t="s">
        <v>48</v>
      </c>
      <c r="C20" s="246">
        <f t="shared" si="2"/>
        <v>491</v>
      </c>
      <c r="D20" s="246">
        <f t="shared" si="3"/>
        <v>1466</v>
      </c>
      <c r="E20" s="246">
        <v>81</v>
      </c>
      <c r="F20" s="246">
        <v>116</v>
      </c>
      <c r="G20" s="246">
        <v>114</v>
      </c>
      <c r="H20" s="246">
        <v>107</v>
      </c>
      <c r="I20" s="246">
        <v>57</v>
      </c>
      <c r="J20" s="246">
        <v>14</v>
      </c>
      <c r="K20" s="246">
        <v>2</v>
      </c>
      <c r="L20" s="247">
        <v>0</v>
      </c>
      <c r="M20" s="247"/>
      <c r="N20" s="246">
        <f t="shared" si="4"/>
        <v>491</v>
      </c>
      <c r="O20" s="246">
        <f t="shared" si="4"/>
        <v>1466</v>
      </c>
      <c r="P20" s="248"/>
      <c r="Q20" s="248"/>
      <c r="R20" s="248"/>
      <c r="S20" s="248"/>
      <c r="U20" s="249">
        <v>493</v>
      </c>
      <c r="V20" s="249">
        <v>725</v>
      </c>
      <c r="W20" s="249">
        <v>743</v>
      </c>
      <c r="X20" s="249">
        <v>1468</v>
      </c>
      <c r="Y20" s="249">
        <f t="shared" si="0"/>
        <v>-2</v>
      </c>
      <c r="Z20" s="249">
        <f t="shared" si="1"/>
        <v>-2</v>
      </c>
    </row>
    <row r="21" spans="1:26">
      <c r="A21" s="163">
        <v>19</v>
      </c>
      <c r="B21" s="57" t="s">
        <v>50</v>
      </c>
      <c r="C21" s="62">
        <f t="shared" si="2"/>
        <v>507</v>
      </c>
      <c r="D21" s="62">
        <f t="shared" si="3"/>
        <v>1454</v>
      </c>
      <c r="E21" s="62">
        <v>114</v>
      </c>
      <c r="F21" s="62">
        <v>119</v>
      </c>
      <c r="G21" s="62">
        <v>90</v>
      </c>
      <c r="H21" s="62">
        <v>104</v>
      </c>
      <c r="I21" s="62">
        <v>68</v>
      </c>
      <c r="J21" s="62">
        <v>9</v>
      </c>
      <c r="K21" s="62">
        <v>2</v>
      </c>
      <c r="L21" s="114">
        <v>1</v>
      </c>
      <c r="M21" s="114"/>
      <c r="N21" s="62">
        <f t="shared" si="4"/>
        <v>507</v>
      </c>
      <c r="O21" s="62">
        <f t="shared" si="4"/>
        <v>1454</v>
      </c>
      <c r="P21" s="61"/>
      <c r="Q21" s="61"/>
      <c r="R21" s="61"/>
      <c r="S21" s="61"/>
      <c r="U21" s="43">
        <v>509</v>
      </c>
      <c r="V21" s="43">
        <v>710</v>
      </c>
      <c r="W21" s="43">
        <v>747</v>
      </c>
      <c r="X21" s="43">
        <v>1457</v>
      </c>
      <c r="Y21" s="43">
        <f t="shared" si="0"/>
        <v>-2</v>
      </c>
      <c r="Z21" s="43">
        <f t="shared" si="1"/>
        <v>-3</v>
      </c>
    </row>
    <row r="22" spans="1:26" s="249" customFormat="1">
      <c r="A22" s="245">
        <v>20</v>
      </c>
      <c r="B22" s="259" t="s">
        <v>52</v>
      </c>
      <c r="C22" s="246">
        <f t="shared" si="2"/>
        <v>476</v>
      </c>
      <c r="D22" s="246">
        <f t="shared" si="3"/>
        <v>1442</v>
      </c>
      <c r="E22" s="246">
        <v>93</v>
      </c>
      <c r="F22" s="246">
        <v>90</v>
      </c>
      <c r="G22" s="246">
        <v>108</v>
      </c>
      <c r="H22" s="246">
        <v>98</v>
      </c>
      <c r="I22" s="246">
        <v>71</v>
      </c>
      <c r="J22" s="246">
        <v>14</v>
      </c>
      <c r="K22" s="246">
        <v>2</v>
      </c>
      <c r="L22" s="247">
        <v>0</v>
      </c>
      <c r="M22" s="247"/>
      <c r="N22" s="246">
        <f t="shared" si="4"/>
        <v>476</v>
      </c>
      <c r="O22" s="246">
        <f t="shared" si="4"/>
        <v>1442</v>
      </c>
      <c r="P22" s="248"/>
      <c r="Q22" s="248"/>
      <c r="R22" s="248"/>
      <c r="S22" s="248"/>
      <c r="U22" s="249">
        <v>475</v>
      </c>
      <c r="V22" s="249">
        <v>739</v>
      </c>
      <c r="W22" s="249">
        <v>710</v>
      </c>
      <c r="X22" s="249">
        <v>1449</v>
      </c>
      <c r="Y22" s="249">
        <f t="shared" si="0"/>
        <v>1</v>
      </c>
      <c r="Z22" s="249">
        <f t="shared" si="1"/>
        <v>-7</v>
      </c>
    </row>
    <row r="23" spans="1:26" ht="16.5" customHeight="1">
      <c r="A23" s="163">
        <v>21</v>
      </c>
      <c r="B23" s="57" t="s">
        <v>54</v>
      </c>
      <c r="C23" s="62">
        <f t="shared" si="2"/>
        <v>544</v>
      </c>
      <c r="D23" s="62">
        <f t="shared" si="3"/>
        <v>1589</v>
      </c>
      <c r="E23" s="62">
        <v>142</v>
      </c>
      <c r="F23" s="62">
        <v>103</v>
      </c>
      <c r="G23" s="62">
        <v>99</v>
      </c>
      <c r="H23" s="62">
        <v>90</v>
      </c>
      <c r="I23" s="62">
        <v>82</v>
      </c>
      <c r="J23" s="62">
        <v>24</v>
      </c>
      <c r="K23" s="62">
        <v>2</v>
      </c>
      <c r="L23" s="114">
        <v>2</v>
      </c>
      <c r="M23" s="114"/>
      <c r="N23" s="62">
        <f t="shared" si="4"/>
        <v>544</v>
      </c>
      <c r="O23" s="62">
        <f t="shared" si="4"/>
        <v>1589</v>
      </c>
      <c r="P23" s="61"/>
      <c r="Q23" s="61"/>
      <c r="R23" s="61"/>
      <c r="S23" s="61"/>
      <c r="U23" s="43">
        <v>543</v>
      </c>
      <c r="V23" s="43">
        <v>779</v>
      </c>
      <c r="W23" s="43">
        <v>809</v>
      </c>
      <c r="X23" s="43">
        <v>1588</v>
      </c>
      <c r="Y23" s="43">
        <f t="shared" si="0"/>
        <v>1</v>
      </c>
      <c r="Z23" s="43">
        <f t="shared" si="1"/>
        <v>1</v>
      </c>
    </row>
    <row r="24" spans="1:26">
      <c r="A24" s="163">
        <v>22</v>
      </c>
      <c r="B24" s="57" t="s">
        <v>56</v>
      </c>
      <c r="C24" s="62">
        <f t="shared" si="2"/>
        <v>1047</v>
      </c>
      <c r="D24" s="62">
        <f t="shared" si="3"/>
        <v>3559</v>
      </c>
      <c r="E24" s="62">
        <v>154</v>
      </c>
      <c r="F24" s="62">
        <v>192</v>
      </c>
      <c r="G24" s="62">
        <v>184</v>
      </c>
      <c r="H24" s="62">
        <v>244</v>
      </c>
      <c r="I24" s="62">
        <v>169</v>
      </c>
      <c r="J24" s="62">
        <v>84</v>
      </c>
      <c r="K24" s="62">
        <v>17</v>
      </c>
      <c r="L24" s="114">
        <v>2</v>
      </c>
      <c r="M24" s="114">
        <v>1</v>
      </c>
      <c r="N24" s="62">
        <f t="shared" si="4"/>
        <v>1047</v>
      </c>
      <c r="O24" s="62">
        <f t="shared" si="4"/>
        <v>3559</v>
      </c>
      <c r="P24" s="61"/>
      <c r="Q24" s="61"/>
      <c r="R24" s="61"/>
      <c r="S24" s="61"/>
      <c r="U24" s="43">
        <v>1034</v>
      </c>
      <c r="V24" s="43">
        <v>1724</v>
      </c>
      <c r="W24" s="43">
        <v>1814</v>
      </c>
      <c r="X24" s="43">
        <v>3538</v>
      </c>
      <c r="Y24" s="43">
        <f t="shared" si="0"/>
        <v>13</v>
      </c>
      <c r="Z24" s="43">
        <f t="shared" si="1"/>
        <v>21</v>
      </c>
    </row>
    <row r="25" spans="1:26" s="249" customFormat="1">
      <c r="A25" s="245">
        <v>23</v>
      </c>
      <c r="B25" s="259" t="s">
        <v>58</v>
      </c>
      <c r="C25" s="246">
        <f t="shared" si="2"/>
        <v>443</v>
      </c>
      <c r="D25" s="246">
        <f t="shared" si="3"/>
        <v>1149</v>
      </c>
      <c r="E25" s="246">
        <v>179</v>
      </c>
      <c r="F25" s="246">
        <v>78</v>
      </c>
      <c r="G25" s="246">
        <v>44</v>
      </c>
      <c r="H25" s="246">
        <v>71</v>
      </c>
      <c r="I25" s="246">
        <v>29</v>
      </c>
      <c r="J25" s="246">
        <v>41</v>
      </c>
      <c r="K25" s="246">
        <v>1</v>
      </c>
      <c r="L25" s="247">
        <v>0</v>
      </c>
      <c r="M25" s="247"/>
      <c r="N25" s="246">
        <f t="shared" si="4"/>
        <v>443</v>
      </c>
      <c r="O25" s="246">
        <f t="shared" si="4"/>
        <v>1149</v>
      </c>
      <c r="P25" s="248"/>
      <c r="Q25" s="248"/>
      <c r="R25" s="248"/>
      <c r="S25" s="248"/>
      <c r="U25" s="249">
        <v>434</v>
      </c>
      <c r="V25" s="249">
        <v>529</v>
      </c>
      <c r="W25" s="249">
        <v>594</v>
      </c>
      <c r="X25" s="249">
        <v>1123</v>
      </c>
      <c r="Y25" s="249">
        <f t="shared" si="0"/>
        <v>9</v>
      </c>
      <c r="Z25" s="249">
        <f t="shared" si="1"/>
        <v>26</v>
      </c>
    </row>
    <row r="26" spans="1:26">
      <c r="A26" s="163">
        <v>24</v>
      </c>
      <c r="B26" s="57" t="s">
        <v>60</v>
      </c>
      <c r="C26" s="62">
        <f t="shared" si="2"/>
        <v>525</v>
      </c>
      <c r="D26" s="62">
        <f t="shared" si="3"/>
        <v>1595</v>
      </c>
      <c r="E26" s="62">
        <v>181</v>
      </c>
      <c r="F26" s="62">
        <v>90</v>
      </c>
      <c r="G26" s="62">
        <v>51</v>
      </c>
      <c r="H26" s="62">
        <v>83</v>
      </c>
      <c r="I26" s="62">
        <v>38</v>
      </c>
      <c r="J26" s="62">
        <v>34</v>
      </c>
      <c r="K26" s="62">
        <v>29</v>
      </c>
      <c r="L26" s="114">
        <v>19</v>
      </c>
      <c r="M26" s="114"/>
      <c r="N26" s="62">
        <f t="shared" si="4"/>
        <v>525</v>
      </c>
      <c r="O26" s="62">
        <f t="shared" si="4"/>
        <v>1595</v>
      </c>
      <c r="P26" s="61"/>
      <c r="Q26" s="61"/>
      <c r="R26" s="61"/>
      <c r="S26" s="61"/>
      <c r="U26" s="43">
        <v>520</v>
      </c>
      <c r="V26" s="43">
        <v>758</v>
      </c>
      <c r="W26" s="43">
        <v>820</v>
      </c>
      <c r="X26" s="43">
        <v>1578</v>
      </c>
      <c r="Y26" s="43">
        <f t="shared" si="0"/>
        <v>5</v>
      </c>
      <c r="Z26" s="43">
        <f t="shared" si="1"/>
        <v>17</v>
      </c>
    </row>
    <row r="27" spans="1:26">
      <c r="A27" s="163">
        <v>25</v>
      </c>
      <c r="B27" s="57" t="s">
        <v>62</v>
      </c>
      <c r="C27" s="62">
        <f t="shared" si="2"/>
        <v>387</v>
      </c>
      <c r="D27" s="62">
        <f t="shared" si="3"/>
        <v>1151</v>
      </c>
      <c r="E27" s="62">
        <v>67</v>
      </c>
      <c r="F27" s="62">
        <v>103</v>
      </c>
      <c r="G27" s="62">
        <v>75</v>
      </c>
      <c r="H27" s="62">
        <v>80</v>
      </c>
      <c r="I27" s="62">
        <v>44</v>
      </c>
      <c r="J27" s="62">
        <v>13</v>
      </c>
      <c r="K27" s="62">
        <v>5</v>
      </c>
      <c r="L27" s="114">
        <v>0</v>
      </c>
      <c r="M27" s="114"/>
      <c r="N27" s="62">
        <f t="shared" si="4"/>
        <v>387</v>
      </c>
      <c r="O27" s="62">
        <f t="shared" si="4"/>
        <v>1151</v>
      </c>
      <c r="P27" s="61"/>
      <c r="Q27" s="61"/>
      <c r="R27" s="61"/>
      <c r="S27" s="61"/>
      <c r="U27" s="43">
        <v>388</v>
      </c>
      <c r="V27" s="43">
        <v>543</v>
      </c>
      <c r="W27" s="43">
        <v>606</v>
      </c>
      <c r="X27" s="43">
        <v>1149</v>
      </c>
      <c r="Y27" s="43">
        <f t="shared" si="0"/>
        <v>-1</v>
      </c>
      <c r="Z27" s="43">
        <f t="shared" si="1"/>
        <v>2</v>
      </c>
    </row>
    <row r="28" spans="1:26" s="249" customFormat="1">
      <c r="A28" s="245">
        <v>26</v>
      </c>
      <c r="B28" s="259" t="s">
        <v>64</v>
      </c>
      <c r="C28" s="246">
        <f t="shared" si="2"/>
        <v>360</v>
      </c>
      <c r="D28" s="246">
        <f t="shared" si="3"/>
        <v>1070</v>
      </c>
      <c r="E28" s="246">
        <v>68</v>
      </c>
      <c r="F28" s="246">
        <v>78</v>
      </c>
      <c r="G28" s="246">
        <v>82</v>
      </c>
      <c r="H28" s="246">
        <v>77</v>
      </c>
      <c r="I28" s="246">
        <v>41</v>
      </c>
      <c r="J28" s="246">
        <v>11</v>
      </c>
      <c r="K28" s="246">
        <v>3</v>
      </c>
      <c r="L28" s="247">
        <v>0</v>
      </c>
      <c r="M28" s="247">
        <v>0</v>
      </c>
      <c r="N28" s="246">
        <f t="shared" si="4"/>
        <v>360</v>
      </c>
      <c r="O28" s="246">
        <f t="shared" si="4"/>
        <v>1070</v>
      </c>
      <c r="P28" s="248"/>
      <c r="Q28" s="248"/>
      <c r="R28" s="248"/>
      <c r="S28" s="248"/>
      <c r="U28" s="249">
        <v>361</v>
      </c>
      <c r="V28" s="249">
        <v>520</v>
      </c>
      <c r="W28" s="249">
        <v>550</v>
      </c>
      <c r="X28" s="249">
        <v>1070</v>
      </c>
      <c r="Y28" s="249">
        <f t="shared" si="0"/>
        <v>-1</v>
      </c>
      <c r="Z28" s="249">
        <f t="shared" si="1"/>
        <v>0</v>
      </c>
    </row>
    <row r="29" spans="1:26">
      <c r="A29" s="163">
        <v>27</v>
      </c>
      <c r="B29" s="57" t="s">
        <v>66</v>
      </c>
      <c r="C29" s="62">
        <f t="shared" si="2"/>
        <v>582</v>
      </c>
      <c r="D29" s="62">
        <f t="shared" si="3"/>
        <v>1849</v>
      </c>
      <c r="E29" s="62">
        <v>108</v>
      </c>
      <c r="F29" s="62">
        <v>116</v>
      </c>
      <c r="G29" s="62">
        <v>120</v>
      </c>
      <c r="H29" s="62">
        <v>111</v>
      </c>
      <c r="I29" s="62">
        <v>79</v>
      </c>
      <c r="J29" s="62">
        <v>28</v>
      </c>
      <c r="K29" s="62">
        <v>18</v>
      </c>
      <c r="L29" s="114">
        <v>2</v>
      </c>
      <c r="M29" s="114"/>
      <c r="N29" s="62">
        <f t="shared" si="4"/>
        <v>582</v>
      </c>
      <c r="O29" s="62">
        <f t="shared" si="4"/>
        <v>1849</v>
      </c>
      <c r="P29" s="61"/>
      <c r="Q29" s="61"/>
      <c r="R29" s="61"/>
      <c r="S29" s="61"/>
      <c r="U29" s="43">
        <v>572</v>
      </c>
      <c r="V29" s="43">
        <v>852</v>
      </c>
      <c r="W29" s="43">
        <v>981</v>
      </c>
      <c r="X29" s="43">
        <v>1833</v>
      </c>
      <c r="Y29" s="43">
        <f t="shared" si="0"/>
        <v>10</v>
      </c>
      <c r="Z29" s="43">
        <f t="shared" si="1"/>
        <v>16</v>
      </c>
    </row>
    <row r="30" spans="1:26" s="249" customFormat="1">
      <c r="A30" s="245">
        <v>28</v>
      </c>
      <c r="B30" s="259" t="s">
        <v>68</v>
      </c>
      <c r="C30" s="246">
        <f t="shared" si="2"/>
        <v>677</v>
      </c>
      <c r="D30" s="246">
        <f t="shared" si="3"/>
        <v>2054</v>
      </c>
      <c r="E30" s="246">
        <v>149</v>
      </c>
      <c r="F30" s="246">
        <v>141</v>
      </c>
      <c r="G30" s="246">
        <v>119</v>
      </c>
      <c r="H30" s="246">
        <v>135</v>
      </c>
      <c r="I30" s="246">
        <v>85</v>
      </c>
      <c r="J30" s="246">
        <v>38</v>
      </c>
      <c r="K30" s="246">
        <v>7</v>
      </c>
      <c r="L30" s="247">
        <v>3</v>
      </c>
      <c r="M30" s="247"/>
      <c r="N30" s="246">
        <f t="shared" si="4"/>
        <v>677</v>
      </c>
      <c r="O30" s="246">
        <f t="shared" si="4"/>
        <v>2054</v>
      </c>
      <c r="P30" s="248"/>
      <c r="Q30" s="248"/>
      <c r="R30" s="248"/>
      <c r="S30" s="248"/>
      <c r="U30" s="249">
        <v>674</v>
      </c>
      <c r="V30" s="249">
        <v>1022</v>
      </c>
      <c r="W30" s="249">
        <v>1024</v>
      </c>
      <c r="X30" s="249">
        <v>2046</v>
      </c>
      <c r="Y30" s="249">
        <f t="shared" si="0"/>
        <v>3</v>
      </c>
      <c r="Z30" s="249">
        <f t="shared" si="1"/>
        <v>8</v>
      </c>
    </row>
    <row r="31" spans="1:26">
      <c r="A31" s="163">
        <v>29</v>
      </c>
      <c r="B31" s="57" t="s">
        <v>70</v>
      </c>
      <c r="C31" s="62">
        <f t="shared" si="2"/>
        <v>608</v>
      </c>
      <c r="D31" s="62">
        <f t="shared" si="3"/>
        <v>1907</v>
      </c>
      <c r="E31" s="62">
        <v>115</v>
      </c>
      <c r="F31" s="62">
        <v>120</v>
      </c>
      <c r="G31" s="62">
        <v>117</v>
      </c>
      <c r="H31" s="62">
        <v>117</v>
      </c>
      <c r="I31" s="62">
        <v>106</v>
      </c>
      <c r="J31" s="62">
        <v>29</v>
      </c>
      <c r="K31" s="62">
        <v>3</v>
      </c>
      <c r="L31" s="114">
        <v>1</v>
      </c>
      <c r="M31" s="114"/>
      <c r="N31" s="62">
        <f t="shared" si="4"/>
        <v>608</v>
      </c>
      <c r="O31" s="62">
        <f t="shared" si="4"/>
        <v>1907</v>
      </c>
      <c r="P31" s="61"/>
      <c r="Q31" s="61"/>
      <c r="R31" s="61"/>
      <c r="S31" s="61"/>
      <c r="U31" s="43">
        <v>608</v>
      </c>
      <c r="V31" s="43">
        <v>937</v>
      </c>
      <c r="W31" s="43">
        <v>975</v>
      </c>
      <c r="X31" s="43">
        <v>1912</v>
      </c>
      <c r="Y31" s="43">
        <f t="shared" si="0"/>
        <v>0</v>
      </c>
      <c r="Z31" s="43">
        <f t="shared" si="1"/>
        <v>-5</v>
      </c>
    </row>
    <row r="32" spans="1:26" s="249" customFormat="1">
      <c r="A32" s="245">
        <v>30</v>
      </c>
      <c r="B32" s="259" t="s">
        <v>72</v>
      </c>
      <c r="C32" s="246">
        <f t="shared" si="2"/>
        <v>328</v>
      </c>
      <c r="D32" s="246">
        <f t="shared" si="3"/>
        <v>987</v>
      </c>
      <c r="E32" s="246">
        <v>64</v>
      </c>
      <c r="F32" s="246">
        <v>70</v>
      </c>
      <c r="G32" s="246">
        <v>89</v>
      </c>
      <c r="H32" s="246">
        <v>39</v>
      </c>
      <c r="I32" s="246">
        <v>46</v>
      </c>
      <c r="J32" s="246">
        <v>11</v>
      </c>
      <c r="K32" s="246">
        <v>8</v>
      </c>
      <c r="L32" s="247">
        <v>1</v>
      </c>
      <c r="M32" s="247"/>
      <c r="N32" s="246">
        <f t="shared" si="4"/>
        <v>328</v>
      </c>
      <c r="O32" s="246">
        <f t="shared" si="4"/>
        <v>987</v>
      </c>
      <c r="P32" s="248"/>
      <c r="Q32" s="248"/>
      <c r="R32" s="248"/>
      <c r="S32" s="248"/>
      <c r="U32" s="249">
        <v>323</v>
      </c>
      <c r="V32" s="249">
        <v>463</v>
      </c>
      <c r="W32" s="249">
        <v>507</v>
      </c>
      <c r="X32" s="249">
        <v>970</v>
      </c>
      <c r="Y32" s="249">
        <f t="shared" si="0"/>
        <v>5</v>
      </c>
      <c r="Z32" s="249">
        <f t="shared" si="1"/>
        <v>17</v>
      </c>
    </row>
    <row r="33" spans="1:27">
      <c r="A33" s="221" t="s">
        <v>5</v>
      </c>
      <c r="B33" s="221"/>
      <c r="C33" s="62">
        <f>C3+C4+C5+C6+C7+C8+C9+C10+C11+C12+C13+C14+C15+C16+C17+C18+C19+C20+C21+C22+C23+C24+C25+C26+C27+C28+C29+C30+C31+C32</f>
        <v>17206</v>
      </c>
      <c r="D33" s="62">
        <f>D3+D4+D5+D6+D7+D8+D9+D10+D11+D12+D13+D14+D15+D16+D17+D18+D19+D20+D21+D22+D23+D24+D25+D26+D27+D28+D29+D30+D31+D32</f>
        <v>51378</v>
      </c>
      <c r="E33" s="62">
        <f t="shared" ref="E33:M33" si="5">E3+E4+E5+E6+E7+E8+E9+E10+E11+E12+E13+E14+E15+E16+E17+E18+E19+E20+E21+E22+E23+E24+E25+E26+E27+E28+E29+E30+E31+E32</f>
        <v>3635</v>
      </c>
      <c r="F33" s="62">
        <f t="shared" si="5"/>
        <v>3627</v>
      </c>
      <c r="G33" s="62">
        <f t="shared" si="5"/>
        <v>3454</v>
      </c>
      <c r="H33" s="62">
        <f t="shared" si="5"/>
        <v>3545</v>
      </c>
      <c r="I33" s="62">
        <f t="shared" si="5"/>
        <v>2040</v>
      </c>
      <c r="J33" s="62">
        <f t="shared" si="5"/>
        <v>634</v>
      </c>
      <c r="K33" s="62">
        <f t="shared" si="5"/>
        <v>227</v>
      </c>
      <c r="L33" s="62">
        <f t="shared" si="5"/>
        <v>42</v>
      </c>
      <c r="M33" s="62">
        <f t="shared" si="5"/>
        <v>2</v>
      </c>
      <c r="N33" s="62">
        <f t="shared" si="4"/>
        <v>17206</v>
      </c>
      <c r="O33" s="62">
        <f t="shared" si="4"/>
        <v>51378</v>
      </c>
      <c r="P33" s="61"/>
      <c r="Q33" s="61"/>
      <c r="R33" s="61"/>
      <c r="S33" s="61"/>
      <c r="U33" s="43">
        <v>17097</v>
      </c>
      <c r="V33" s="43">
        <v>24914</v>
      </c>
      <c r="W33" s="43">
        <v>26334</v>
      </c>
      <c r="X33" s="43">
        <v>51248</v>
      </c>
      <c r="Y33" s="43">
        <f t="shared" si="0"/>
        <v>109</v>
      </c>
      <c r="Z33" s="43">
        <f t="shared" si="1"/>
        <v>130</v>
      </c>
    </row>
    <row r="34" spans="1:27">
      <c r="L34" s="43"/>
      <c r="M34" s="43"/>
    </row>
    <row r="35" spans="1:27" ht="12.75" customHeight="1">
      <c r="A35" s="28"/>
      <c r="B35" s="217" t="s">
        <v>74</v>
      </c>
      <c r="C35" s="217"/>
      <c r="D35" s="217"/>
      <c r="E35" s="222" t="s">
        <v>75</v>
      </c>
      <c r="F35" s="222"/>
      <c r="G35" s="222"/>
      <c r="H35" s="64"/>
      <c r="I35" s="64" t="s">
        <v>76</v>
      </c>
      <c r="J35" s="64"/>
      <c r="K35" s="186" t="s">
        <v>110</v>
      </c>
      <c r="L35" s="186"/>
      <c r="M35" s="186"/>
      <c r="N35" s="186"/>
      <c r="O35" s="186"/>
      <c r="P35" s="150"/>
      <c r="Q35" s="150"/>
      <c r="R35" s="150"/>
      <c r="S35" s="150"/>
      <c r="V35" s="217"/>
      <c r="W35" s="217"/>
      <c r="X35" s="217"/>
      <c r="Y35" s="217"/>
      <c r="Z35" s="217"/>
      <c r="AA35" s="217"/>
    </row>
    <row r="36" spans="1:27" ht="11.25" customHeight="1">
      <c r="K36" s="186" t="s">
        <v>111</v>
      </c>
      <c r="L36" s="186"/>
      <c r="M36" s="186"/>
      <c r="N36" s="186"/>
      <c r="O36" s="186"/>
      <c r="P36" s="150"/>
      <c r="Q36" s="150"/>
      <c r="R36" s="150"/>
      <c r="S36" s="150"/>
    </row>
    <row r="37" spans="1:27">
      <c r="K37" s="186" t="s">
        <v>112</v>
      </c>
      <c r="L37" s="186"/>
      <c r="M37" s="186"/>
      <c r="N37" s="186"/>
      <c r="O37" s="186"/>
      <c r="P37" s="150"/>
      <c r="Q37" s="150"/>
      <c r="R37" s="150"/>
      <c r="S37" s="150"/>
    </row>
  </sheetData>
  <mergeCells count="8">
    <mergeCell ref="V35:AA35"/>
    <mergeCell ref="K36:O36"/>
    <mergeCell ref="K37:O37"/>
    <mergeCell ref="A1:O1"/>
    <mergeCell ref="A33:B33"/>
    <mergeCell ref="B35:D35"/>
    <mergeCell ref="E35:G35"/>
    <mergeCell ref="K35:O35"/>
  </mergeCells>
  <pageMargins left="0.45" right="0.2" top="0.2" bottom="0.2" header="0.3" footer="0.2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R22"/>
  <sheetViews>
    <sheetView workbookViewId="0">
      <selection activeCell="E3" sqref="E3:F3"/>
    </sheetView>
  </sheetViews>
  <sheetFormatPr defaultRowHeight="15"/>
  <cols>
    <col min="1" max="1" width="4.5703125" customWidth="1"/>
    <col min="2" max="2" width="13" customWidth="1"/>
    <col min="3" max="3" width="7.85546875" customWidth="1"/>
    <col min="4" max="4" width="8.7109375" customWidth="1"/>
    <col min="5" max="5" width="8.85546875" customWidth="1"/>
    <col min="6" max="6" width="9" customWidth="1"/>
    <col min="7" max="7" width="7.7109375" customWidth="1"/>
    <col min="8" max="8" width="11.7109375" customWidth="1"/>
    <col min="9" max="9" width="46.85546875" customWidth="1"/>
    <col min="10" max="10" width="6.5703125" customWidth="1"/>
    <col min="11" max="11" width="9.140625" hidden="1" customWidth="1"/>
  </cols>
  <sheetData>
    <row r="2" spans="1:18">
      <c r="A2" s="223" t="s">
        <v>181</v>
      </c>
      <c r="B2" s="223"/>
      <c r="C2" s="223"/>
      <c r="D2" s="223"/>
      <c r="E2" s="223"/>
      <c r="F2" s="223"/>
      <c r="G2" s="223"/>
      <c r="H2" s="223"/>
      <c r="I2" s="223"/>
    </row>
    <row r="3" spans="1:18" ht="30" customHeight="1">
      <c r="A3" s="224" t="s">
        <v>182</v>
      </c>
      <c r="B3" s="224" t="s">
        <v>183</v>
      </c>
      <c r="C3" s="224" t="s">
        <v>187</v>
      </c>
      <c r="D3" s="224"/>
      <c r="E3" s="224" t="s">
        <v>201</v>
      </c>
      <c r="F3" s="224"/>
      <c r="G3" s="225" t="s">
        <v>184</v>
      </c>
      <c r="H3" s="225"/>
      <c r="I3" s="226" t="s">
        <v>185</v>
      </c>
    </row>
    <row r="4" spans="1:18">
      <c r="A4" s="224"/>
      <c r="B4" s="224"/>
      <c r="C4" s="69" t="s">
        <v>177</v>
      </c>
      <c r="D4" s="69" t="s">
        <v>13</v>
      </c>
      <c r="E4" s="69" t="s">
        <v>177</v>
      </c>
      <c r="F4" s="69" t="s">
        <v>13</v>
      </c>
      <c r="G4" s="69" t="s">
        <v>177</v>
      </c>
      <c r="H4" s="69" t="s">
        <v>13</v>
      </c>
      <c r="I4" s="226"/>
    </row>
    <row r="5" spans="1:18" ht="20.100000000000001" customHeight="1">
      <c r="A5" s="227">
        <v>1</v>
      </c>
      <c r="B5" s="227" t="s">
        <v>83</v>
      </c>
      <c r="C5" s="227">
        <v>17190</v>
      </c>
      <c r="D5" s="227">
        <v>51368</v>
      </c>
      <c r="E5" s="227">
        <v>17197</v>
      </c>
      <c r="F5" s="227">
        <v>51368</v>
      </c>
      <c r="G5" s="227">
        <f>E5-C5</f>
        <v>7</v>
      </c>
      <c r="H5" s="227">
        <f>F5-D5</f>
        <v>0</v>
      </c>
      <c r="I5" s="70" t="s">
        <v>188</v>
      </c>
    </row>
    <row r="6" spans="1:18" ht="20.100000000000001" customHeight="1">
      <c r="A6" s="227"/>
      <c r="B6" s="227"/>
      <c r="C6" s="227"/>
      <c r="D6" s="227"/>
      <c r="E6" s="227"/>
      <c r="F6" s="227"/>
      <c r="G6" s="227"/>
      <c r="H6" s="227"/>
      <c r="I6" s="71" t="s">
        <v>189</v>
      </c>
    </row>
    <row r="7" spans="1:18" ht="20.100000000000001" customHeight="1">
      <c r="A7" s="227"/>
      <c r="B7" s="227"/>
      <c r="C7" s="227"/>
      <c r="D7" s="227"/>
      <c r="E7" s="227"/>
      <c r="F7" s="227"/>
      <c r="G7" s="227"/>
      <c r="H7" s="227"/>
      <c r="I7" s="71" t="s">
        <v>190</v>
      </c>
    </row>
    <row r="8" spans="1:18" ht="20.100000000000001" customHeight="1">
      <c r="A8" s="227"/>
      <c r="B8" s="227"/>
      <c r="C8" s="227"/>
      <c r="D8" s="227"/>
      <c r="E8" s="227"/>
      <c r="F8" s="227"/>
      <c r="G8" s="227"/>
      <c r="H8" s="227"/>
      <c r="I8" s="71" t="s">
        <v>191</v>
      </c>
    </row>
    <row r="9" spans="1:18" ht="20.100000000000001" customHeight="1">
      <c r="A9" s="227"/>
      <c r="B9" s="227"/>
      <c r="C9" s="227"/>
      <c r="D9" s="227"/>
      <c r="E9" s="227"/>
      <c r="F9" s="227"/>
      <c r="G9" s="227"/>
      <c r="H9" s="227"/>
      <c r="I9" s="71" t="s">
        <v>192</v>
      </c>
    </row>
    <row r="13" spans="1:18">
      <c r="A13" s="228" t="s">
        <v>74</v>
      </c>
      <c r="B13" s="228"/>
      <c r="C13" s="228"/>
      <c r="D13" s="72" t="s">
        <v>75</v>
      </c>
      <c r="E13" s="72"/>
      <c r="F13" s="73"/>
      <c r="G13" s="72" t="s">
        <v>76</v>
      </c>
      <c r="H13" s="72"/>
      <c r="I13" s="73" t="s">
        <v>163</v>
      </c>
      <c r="J13" s="74"/>
      <c r="K13" s="74"/>
      <c r="L13" s="74"/>
      <c r="M13" s="74"/>
      <c r="N13" s="74"/>
      <c r="O13" s="74"/>
      <c r="P13" s="74"/>
      <c r="Q13" s="74"/>
      <c r="R13" s="74"/>
    </row>
    <row r="14" spans="1:18">
      <c r="B14" s="75"/>
      <c r="C14" s="75"/>
      <c r="D14" s="75"/>
      <c r="E14" s="75"/>
      <c r="F14" s="75"/>
      <c r="G14" s="75"/>
      <c r="H14" s="75"/>
      <c r="I14" s="76"/>
    </row>
    <row r="15" spans="1:18">
      <c r="B15" s="75"/>
      <c r="C15" s="75"/>
      <c r="D15" s="75"/>
      <c r="E15" s="75"/>
      <c r="F15" s="75"/>
      <c r="G15" s="75"/>
      <c r="H15" s="75"/>
    </row>
    <row r="16" spans="1:18">
      <c r="H16" s="77"/>
      <c r="I16" s="77"/>
    </row>
    <row r="17" spans="8:9" ht="15.75">
      <c r="H17" s="77"/>
      <c r="I17" s="78"/>
    </row>
    <row r="18" spans="8:9">
      <c r="H18" s="77"/>
      <c r="I18" s="79"/>
    </row>
    <row r="19" spans="8:9">
      <c r="H19" s="77"/>
      <c r="I19" s="79"/>
    </row>
    <row r="20" spans="8:9">
      <c r="H20" s="77"/>
      <c r="I20" s="79"/>
    </row>
    <row r="21" spans="8:9">
      <c r="H21" s="77"/>
      <c r="I21" s="79"/>
    </row>
    <row r="22" spans="8:9">
      <c r="H22" s="77"/>
      <c r="I22" s="79"/>
    </row>
  </sheetData>
  <mergeCells count="16">
    <mergeCell ref="G5:G9"/>
    <mergeCell ref="H5:H9"/>
    <mergeCell ref="A13:C13"/>
    <mergeCell ref="A5:A9"/>
    <mergeCell ref="B5:B9"/>
    <mergeCell ref="C5:C9"/>
    <mergeCell ref="D5:D9"/>
    <mergeCell ref="E5:E9"/>
    <mergeCell ref="F5:F9"/>
    <mergeCell ref="A2:I2"/>
    <mergeCell ref="A3:A4"/>
    <mergeCell ref="B3:B4"/>
    <mergeCell ref="C3:D3"/>
    <mergeCell ref="E3:F3"/>
    <mergeCell ref="G3:H3"/>
    <mergeCell ref="I3:I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II Religious  Vali South</vt:lpstr>
      <vt:lpstr>III Ethnic Vali South</vt:lpstr>
      <vt:lpstr>IV Populatio Vali South</vt:lpstr>
      <vt:lpstr>V Age and Sex Wise Popu</vt:lpstr>
      <vt:lpstr>Population Adding&amp; Deletion (2)</vt:lpstr>
      <vt:lpstr>Population Size (4)</vt:lpstr>
      <vt:lpstr>Reason for the deviation</vt:lpstr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</dc:creator>
  <cp:lastModifiedBy>user3</cp:lastModifiedBy>
  <cp:lastPrinted>2023-12-07T16:05:18Z</cp:lastPrinted>
  <dcterms:created xsi:type="dcterms:W3CDTF">2021-08-18T04:44:32Z</dcterms:created>
  <dcterms:modified xsi:type="dcterms:W3CDTF">2024-01-08T06:06:14Z</dcterms:modified>
</cp:coreProperties>
</file>